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기준표" sheetId="1" state="visible" r:id="rId3"/>
    <sheet name="연차대장" sheetId="2" state="visible" r:id="rId4"/>
    <sheet name="사례계산" sheetId="3" state="visible" r:id="rId5"/>
    <sheet name="근거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<sst xmlns="http://schemas.openxmlformats.org/spreadsheetml/2006/main" count="149" uniqueCount="125">
  <si>
    <t xml:space="preserve">연차휴가 계산 기준표</t>
  </si>
  <si>
    <r>
      <rPr>
        <sz val="9"/>
        <color rgb="FF595959"/>
        <rFont val="Noto Sans CJK SC"/>
        <family val="2"/>
      </rPr>
      <t xml:space="preserve">이 시트의 숫자만 고치면 다른 시트가 모두 따라 바뀝니다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 개정 시 여기만 수정하세요</t>
    </r>
    <r>
      <rPr>
        <sz val="9"/>
        <color rgb="FF595959"/>
        <rFont val="맑은 고딕"/>
        <family val="0"/>
        <charset val="1"/>
      </rPr>
      <t xml:space="preserve">.</t>
    </r>
  </si>
  <si>
    <t xml:space="preserve">■ 기본 설정</t>
  </si>
  <si>
    <t xml:space="preserve">기준일</t>
  </si>
  <si>
    <t xml:space="preserve">연차대장의 기본 계산 기준일</t>
  </si>
  <si>
    <t xml:space="preserve">회계연도 시작월</t>
  </si>
  <si>
    <r>
      <rPr>
        <sz val="9"/>
        <color rgb="FF595959"/>
        <rFont val="맑은 고딕"/>
        <family val="0"/>
        <charset val="1"/>
      </rPr>
      <t xml:space="preserve">1 = 1</t>
    </r>
    <r>
      <rPr>
        <sz val="9"/>
        <color rgb="FF595959"/>
        <rFont val="Noto Sans CJK SC"/>
        <family val="2"/>
      </rPr>
      <t xml:space="preserve">월 </t>
    </r>
    <r>
      <rPr>
        <sz val="9"/>
        <color rgb="FF595959"/>
        <rFont val="맑은 고딕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일 기준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회계연도 기준 사업장만 사용</t>
    </r>
  </si>
  <si>
    <r>
      <rPr>
        <b val="true"/>
        <sz val="10"/>
        <color rgb="FF000000"/>
        <rFont val="맑은 고딕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년 미만 최대일수</t>
    </r>
  </si>
  <si>
    <r>
      <rPr>
        <sz val="9"/>
        <color rgb="FF595959"/>
        <rFont val="Noto Sans CJK SC"/>
        <family val="2"/>
      </rPr>
      <t xml:space="preserve">근로기준법 제</t>
    </r>
    <r>
      <rPr>
        <sz val="9"/>
        <color rgb="FF595959"/>
        <rFont val="맑은 고딕"/>
        <family val="0"/>
        <charset val="1"/>
      </rPr>
      <t xml:space="preserve">60</t>
    </r>
    <r>
      <rPr>
        <sz val="9"/>
        <color rgb="FF595959"/>
        <rFont val="Noto Sans CJK SC"/>
        <family val="2"/>
      </rPr>
      <t xml:space="preserve">조 제</t>
    </r>
    <r>
      <rPr>
        <sz val="9"/>
        <color rgb="FF595959"/>
        <rFont val="맑은 고딕"/>
        <family val="0"/>
        <charset val="1"/>
      </rPr>
      <t xml:space="preserve">2</t>
    </r>
    <r>
      <rPr>
        <sz val="9"/>
        <color rgb="FF595959"/>
        <rFont val="Noto Sans CJK SC"/>
        <family val="2"/>
      </rPr>
      <t xml:space="preserve">항 </t>
    </r>
    <r>
      <rPr>
        <sz val="9"/>
        <color rgb="FF595959"/>
        <rFont val="맑은 고딕"/>
        <family val="0"/>
        <charset val="1"/>
      </rPr>
      <t xml:space="preserve">(1</t>
    </r>
    <r>
      <rPr>
        <sz val="9"/>
        <color rgb="FF595959"/>
        <rFont val="Noto Sans CJK SC"/>
        <family val="2"/>
      </rPr>
      <t xml:space="preserve">개월 개근 시 </t>
    </r>
    <r>
      <rPr>
        <sz val="9"/>
        <color rgb="FF595959"/>
        <rFont val="맑은 고딕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일</t>
    </r>
    <r>
      <rPr>
        <sz val="9"/>
        <color rgb="FF595959"/>
        <rFont val="맑은 고딕"/>
        <family val="0"/>
        <charset val="1"/>
      </rPr>
      <t xml:space="preserve">)</t>
    </r>
  </si>
  <si>
    <t xml:space="preserve">기본 연차일수</t>
  </si>
  <si>
    <r>
      <rPr>
        <sz val="9"/>
        <color rgb="FF595959"/>
        <rFont val="Noto Sans CJK SC"/>
        <family val="2"/>
      </rPr>
      <t xml:space="preserve">근로기준법 제</t>
    </r>
    <r>
      <rPr>
        <sz val="9"/>
        <color rgb="FF595959"/>
        <rFont val="맑은 고딕"/>
        <family val="0"/>
        <charset val="1"/>
      </rPr>
      <t xml:space="preserve">60</t>
    </r>
    <r>
      <rPr>
        <sz val="9"/>
        <color rgb="FF595959"/>
        <rFont val="Noto Sans CJK SC"/>
        <family val="2"/>
      </rPr>
      <t xml:space="preserve">조 제</t>
    </r>
    <r>
      <rPr>
        <sz val="9"/>
        <color rgb="FF595959"/>
        <rFont val="맑은 고딕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항 </t>
    </r>
    <r>
      <rPr>
        <sz val="9"/>
        <color rgb="FF595959"/>
        <rFont val="맑은 고딕"/>
        <family val="0"/>
        <charset val="1"/>
      </rPr>
      <t xml:space="preserve">(1</t>
    </r>
    <r>
      <rPr>
        <sz val="9"/>
        <color rgb="FF595959"/>
        <rFont val="Noto Sans CJK SC"/>
        <family val="2"/>
      </rPr>
      <t xml:space="preserve">년간 </t>
    </r>
    <r>
      <rPr>
        <sz val="9"/>
        <color rgb="FF595959"/>
        <rFont val="맑은 고딕"/>
        <family val="0"/>
        <charset val="1"/>
      </rPr>
      <t xml:space="preserve">80% </t>
    </r>
    <r>
      <rPr>
        <sz val="9"/>
        <color rgb="FF595959"/>
        <rFont val="Noto Sans CJK SC"/>
        <family val="2"/>
      </rPr>
      <t xml:space="preserve">이상 출근</t>
    </r>
    <r>
      <rPr>
        <sz val="9"/>
        <color rgb="FF595959"/>
        <rFont val="맑은 고딕"/>
        <family val="0"/>
        <charset val="1"/>
      </rPr>
      <t xml:space="preserve">)</t>
    </r>
  </si>
  <si>
    <t xml:space="preserve">가산 포함 한도</t>
  </si>
  <si>
    <r>
      <rPr>
        <sz val="9"/>
        <color rgb="FF595959"/>
        <rFont val="Noto Sans CJK SC"/>
        <family val="2"/>
      </rPr>
      <t xml:space="preserve">근로기준법 제</t>
    </r>
    <r>
      <rPr>
        <sz val="9"/>
        <color rgb="FF595959"/>
        <rFont val="맑은 고딕"/>
        <family val="0"/>
        <charset val="1"/>
      </rPr>
      <t xml:space="preserve">60</t>
    </r>
    <r>
      <rPr>
        <sz val="9"/>
        <color rgb="FF595959"/>
        <rFont val="Noto Sans CJK SC"/>
        <family val="2"/>
      </rPr>
      <t xml:space="preserve">조 제</t>
    </r>
    <r>
      <rPr>
        <sz val="9"/>
        <color rgb="FF595959"/>
        <rFont val="맑은 고딕"/>
        <family val="0"/>
        <charset val="1"/>
      </rPr>
      <t xml:space="preserve">4</t>
    </r>
    <r>
      <rPr>
        <sz val="9"/>
        <color rgb="FF595959"/>
        <rFont val="Noto Sans CJK SC"/>
        <family val="2"/>
      </rPr>
      <t xml:space="preserve">항</t>
    </r>
  </si>
  <si>
    <t xml:space="preserve">■ 근속연수별 연차일수</t>
  </si>
  <si>
    <t xml:space="preserve">근속연수</t>
  </si>
  <si>
    <t xml:space="preserve">연차일수</t>
  </si>
  <si>
    <t xml:space="preserve">비고</t>
  </si>
  <si>
    <r>
      <rPr>
        <sz val="9"/>
        <color rgb="FF595959"/>
        <rFont val="맑은 고딕"/>
        <family val="0"/>
        <charset val="1"/>
      </rPr>
      <t xml:space="preserve">21</t>
    </r>
    <r>
      <rPr>
        <sz val="9"/>
        <color rgb="FF595959"/>
        <rFont val="Noto Sans CJK SC"/>
        <family val="2"/>
      </rPr>
      <t xml:space="preserve">년 이상은 </t>
    </r>
    <r>
      <rPr>
        <sz val="9"/>
        <color rgb="FF595959"/>
        <rFont val="맑은 고딕"/>
        <family val="0"/>
        <charset val="1"/>
      </rPr>
      <t xml:space="preserve">25</t>
    </r>
    <r>
      <rPr>
        <sz val="9"/>
        <color rgb="FF595959"/>
        <rFont val="Noto Sans CJK SC"/>
        <family val="2"/>
      </rPr>
      <t xml:space="preserve">일 한도</t>
    </r>
  </si>
  <si>
    <r>
      <rPr>
        <b val="true"/>
        <sz val="14"/>
        <color rgb="FF000000"/>
        <rFont val="Noto Sans CJK SC"/>
        <family val="2"/>
      </rPr>
      <t xml:space="preserve">연차휴가 대장 </t>
    </r>
    <r>
      <rPr>
        <b val="true"/>
        <sz val="14"/>
        <color rgb="FF000000"/>
        <rFont val="맑은 고딕"/>
        <family val="0"/>
        <charset val="1"/>
      </rPr>
      <t xml:space="preserve">(</t>
    </r>
    <r>
      <rPr>
        <b val="true"/>
        <sz val="14"/>
        <color rgb="FF000000"/>
        <rFont val="Noto Sans CJK SC"/>
        <family val="2"/>
      </rPr>
      <t xml:space="preserve">일괄 계산</t>
    </r>
    <r>
      <rPr>
        <b val="true"/>
        <sz val="14"/>
        <color rgb="FF000000"/>
        <rFont val="맑은 고딕"/>
        <family val="0"/>
        <charset val="1"/>
      </rPr>
      <t xml:space="preserve">)</t>
    </r>
  </si>
  <si>
    <r>
      <rPr>
        <sz val="9"/>
        <color rgb="FF595959"/>
        <rFont val="Noto Sans CJK SC"/>
        <family val="2"/>
      </rPr>
      <t xml:space="preserve">파란 글씨 </t>
    </r>
    <r>
      <rPr>
        <sz val="9"/>
        <color rgb="FF595959"/>
        <rFont val="맑은 고딕"/>
        <family val="0"/>
        <charset val="1"/>
      </rPr>
      <t xml:space="preserve">= </t>
    </r>
    <r>
      <rPr>
        <sz val="9"/>
        <color rgb="FF595959"/>
        <rFont val="Noto Sans CJK SC"/>
        <family val="2"/>
      </rPr>
      <t xml:space="preserve">직접 입력  </t>
    </r>
    <r>
      <rPr>
        <sz val="9"/>
        <color rgb="FF595959"/>
        <rFont val="맑은 고딕"/>
        <family val="0"/>
        <charset val="1"/>
      </rPr>
      <t xml:space="preserve">|  </t>
    </r>
    <r>
      <rPr>
        <sz val="9"/>
        <color rgb="FF595959"/>
        <rFont val="Noto Sans CJK SC"/>
        <family val="2"/>
      </rPr>
      <t xml:space="preserve">검은 글씨 </t>
    </r>
    <r>
      <rPr>
        <sz val="9"/>
        <color rgb="FF595959"/>
        <rFont val="맑은 고딕"/>
        <family val="0"/>
        <charset val="1"/>
      </rPr>
      <t xml:space="preserve">= </t>
    </r>
    <r>
      <rPr>
        <sz val="9"/>
        <color rgb="FF595959"/>
        <rFont val="Noto Sans CJK SC"/>
        <family val="2"/>
      </rPr>
      <t xml:space="preserve">수식 </t>
    </r>
    <r>
      <rPr>
        <sz val="9"/>
        <color rgb="FF595959"/>
        <rFont val="맑은 고딕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건드리지 마세요</t>
    </r>
    <r>
      <rPr>
        <sz val="9"/>
        <color rgb="FF595959"/>
        <rFont val="맑은 고딕"/>
        <family val="0"/>
        <charset val="1"/>
      </rPr>
      <t xml:space="preserve">)  |  </t>
    </r>
    <r>
      <rPr>
        <sz val="9"/>
        <color rgb="FF595959"/>
        <rFont val="Noto Sans CJK SC"/>
        <family val="2"/>
      </rPr>
      <t xml:space="preserve">명단을 </t>
    </r>
    <r>
      <rPr>
        <sz val="9"/>
        <color rgb="FF595959"/>
        <rFont val="맑은 고딕"/>
        <family val="0"/>
        <charset val="1"/>
      </rPr>
      <t xml:space="preserve">C</t>
    </r>
    <r>
      <rPr>
        <sz val="9"/>
        <color rgb="FF595959"/>
        <rFont val="Noto Sans CJK SC"/>
        <family val="2"/>
      </rPr>
      <t xml:space="preserve">열부터 붙여넣고 수식 행을 아래로 끌어 채우세요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</si>
  <si>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C00000"/>
        <rFont val="Noto Sans CJK SC"/>
        <family val="2"/>
      </rPr>
      <t xml:space="preserve">전제</t>
    </r>
    <r>
      <rPr>
        <sz val="9"/>
        <color rgb="FFC00000"/>
        <rFont val="맑은 고딕"/>
        <family val="0"/>
        <charset val="1"/>
      </rPr>
      <t xml:space="preserve">: ① 1</t>
    </r>
    <r>
      <rPr>
        <sz val="9"/>
        <color rgb="FFC00000"/>
        <rFont val="Noto Sans CJK SC"/>
        <family val="2"/>
      </rPr>
      <t xml:space="preserve">년간 </t>
    </r>
    <r>
      <rPr>
        <sz val="9"/>
        <color rgb="FFC00000"/>
        <rFont val="맑은 고딕"/>
        <family val="0"/>
        <charset val="1"/>
      </rPr>
      <t xml:space="preserve">80% </t>
    </r>
    <r>
      <rPr>
        <sz val="9"/>
        <color rgb="FFC00000"/>
        <rFont val="Noto Sans CJK SC"/>
        <family val="2"/>
      </rPr>
      <t xml:space="preserve">이상 출근  ② 상시 </t>
    </r>
    <r>
      <rPr>
        <sz val="9"/>
        <color rgb="FFC00000"/>
        <rFont val="맑은 고딕"/>
        <family val="0"/>
        <charset val="1"/>
      </rPr>
      <t xml:space="preserve">5</t>
    </r>
    <r>
      <rPr>
        <sz val="9"/>
        <color rgb="FFC00000"/>
        <rFont val="Noto Sans CJK SC"/>
        <family val="2"/>
      </rPr>
      <t xml:space="preserve">인 이상 사업장  ③ 육아휴직</t>
    </r>
    <r>
      <rPr>
        <sz val="9"/>
        <color rgb="FFC00000"/>
        <rFont val="맑은 고딕"/>
        <family val="0"/>
        <charset val="1"/>
      </rPr>
      <t xml:space="preserve">·</t>
    </r>
    <r>
      <rPr>
        <sz val="9"/>
        <color rgb="FFC00000"/>
        <rFont val="Noto Sans CJK SC"/>
        <family val="2"/>
      </rPr>
      <t xml:space="preserve">출산전후휴가</t>
    </r>
    <r>
      <rPr>
        <sz val="9"/>
        <color rgb="FFC00000"/>
        <rFont val="맑은 고딕"/>
        <family val="0"/>
        <charset val="1"/>
      </rPr>
      <t xml:space="preserve">·</t>
    </r>
    <r>
      <rPr>
        <sz val="9"/>
        <color rgb="FFC00000"/>
        <rFont val="Noto Sans CJK SC"/>
        <family val="2"/>
      </rPr>
      <t xml:space="preserve">업무상 부상 기간은 출근한 것으로 봅니다</t>
    </r>
    <r>
      <rPr>
        <sz val="9"/>
        <color rgb="FFC00000"/>
        <rFont val="맑은 고딕"/>
        <family val="0"/>
        <charset val="1"/>
      </rPr>
      <t xml:space="preserve">(</t>
    </r>
    <r>
      <rPr>
        <sz val="9"/>
        <color rgb="FFC00000"/>
        <rFont val="Noto Sans CJK SC"/>
        <family val="2"/>
      </rPr>
      <t xml:space="preserve">제</t>
    </r>
    <r>
      <rPr>
        <sz val="9"/>
        <color rgb="FFC00000"/>
        <rFont val="맑은 고딕"/>
        <family val="0"/>
        <charset val="1"/>
      </rPr>
      <t xml:space="preserve">60</t>
    </r>
    <r>
      <rPr>
        <sz val="9"/>
        <color rgb="FFC00000"/>
        <rFont val="Noto Sans CJK SC"/>
        <family val="2"/>
      </rPr>
      <t xml:space="preserve">조 제</t>
    </r>
    <r>
      <rPr>
        <sz val="9"/>
        <color rgb="FFC00000"/>
        <rFont val="맑은 고딕"/>
        <family val="0"/>
        <charset val="1"/>
      </rPr>
      <t xml:space="preserve">6</t>
    </r>
    <r>
      <rPr>
        <sz val="9"/>
        <color rgb="FFC00000"/>
        <rFont val="Noto Sans CJK SC"/>
        <family val="2"/>
      </rPr>
      <t xml:space="preserve">항</t>
    </r>
    <r>
      <rPr>
        <sz val="9"/>
        <color rgb="FFC00000"/>
        <rFont val="맑은 고딕"/>
        <family val="0"/>
        <charset val="1"/>
      </rPr>
      <t xml:space="preserve">).</t>
    </r>
  </si>
  <si>
    <t xml:space="preserve">사번</t>
  </si>
  <si>
    <t xml:space="preserve">성명</t>
  </si>
  <si>
    <t xml:space="preserve">입사일</t>
  </si>
  <si>
    <t xml:space="preserve">재직일수</t>
  </si>
  <si>
    <r>
      <rPr>
        <b val="true"/>
        <sz val="10"/>
        <color rgb="FFFFFFFF"/>
        <rFont val="맑은 고딕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년미만
발생분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누적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</si>
  <si>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기본연차</t>
  </si>
  <si>
    <t xml:space="preserve">가산일수</t>
  </si>
  <si>
    <t xml:space="preserve">당해
발생일수</t>
  </si>
  <si>
    <t xml:space="preserve">사용일수</t>
  </si>
  <si>
    <t xml:space="preserve">잔여일수</t>
  </si>
  <si>
    <t xml:space="preserve">2024001</t>
  </si>
  <si>
    <t xml:space="preserve">홍길동</t>
  </si>
  <si>
    <r>
      <rPr>
        <sz val="9"/>
        <color rgb="FF595959"/>
        <rFont val="Noto Sans CJK SC"/>
        <family val="2"/>
      </rPr>
      <t xml:space="preserve">예시 — 근속 </t>
    </r>
    <r>
      <rPr>
        <sz val="9"/>
        <color rgb="FF595959"/>
        <rFont val="맑은 고딕"/>
        <family val="0"/>
        <charset val="1"/>
      </rPr>
      <t xml:space="preserve">6</t>
    </r>
    <r>
      <rPr>
        <sz val="9"/>
        <color rgb="FF595959"/>
        <rFont val="Noto Sans CJK SC"/>
        <family val="2"/>
      </rPr>
      <t xml:space="preserve">년</t>
    </r>
  </si>
  <si>
    <t xml:space="preserve">2026014</t>
  </si>
  <si>
    <t xml:space="preserve">김영희</t>
  </si>
  <si>
    <r>
      <rPr>
        <sz val="9"/>
        <color rgb="FF595959"/>
        <rFont val="Noto Sans CJK SC"/>
        <family val="2"/>
      </rPr>
      <t xml:space="preserve">예시 — 입사 </t>
    </r>
    <r>
      <rPr>
        <sz val="9"/>
        <color rgb="FF595959"/>
        <rFont val="맑은 고딕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년 미만 </t>
    </r>
    <r>
      <rPr>
        <sz val="9"/>
        <color rgb="FF595959"/>
        <rFont val="맑은 고딕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월 개근 시 </t>
    </r>
    <r>
      <rPr>
        <sz val="9"/>
        <color rgb="FF595959"/>
        <rFont val="맑은 고딕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개월 </t>
    </r>
    <r>
      <rPr>
        <sz val="9"/>
        <color rgb="FF595959"/>
        <rFont val="맑은 고딕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일</t>
    </r>
    <r>
      <rPr>
        <sz val="9"/>
        <color rgb="FF595959"/>
        <rFont val="맑은 고딕"/>
        <family val="0"/>
        <charset val="1"/>
      </rPr>
      <t xml:space="preserve">)</t>
    </r>
  </si>
  <si>
    <r>
      <rPr>
        <sz val="9"/>
        <color rgb="FF595959"/>
        <rFont val="맑은 고딕"/>
        <family val="0"/>
        <charset val="1"/>
      </rPr>
      <t xml:space="preserve">※ '1</t>
    </r>
    <r>
      <rPr>
        <sz val="9"/>
        <color rgb="FF595959"/>
        <rFont val="Noto Sans CJK SC"/>
        <family val="2"/>
      </rPr>
      <t xml:space="preserve">년미만 발생분</t>
    </r>
    <r>
      <rPr>
        <sz val="9"/>
        <color rgb="FF595959"/>
        <rFont val="맑은 고딕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누적</t>
    </r>
    <r>
      <rPr>
        <sz val="9"/>
        <color rgb="FF595959"/>
        <rFont val="맑은 고딕"/>
        <family val="0"/>
        <charset val="1"/>
      </rPr>
      <t xml:space="preserve">)'</t>
    </r>
    <r>
      <rPr>
        <sz val="9"/>
        <color rgb="FF595959"/>
        <rFont val="Noto Sans CJK SC"/>
        <family val="2"/>
      </rPr>
      <t xml:space="preserve">은 입사 </t>
    </r>
    <r>
      <rPr>
        <sz val="9"/>
        <color rgb="FF595959"/>
        <rFont val="맑은 고딕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년 안에 월 개근으로 쌓인 휴가입니다</t>
    </r>
    <r>
      <rPr>
        <sz val="9"/>
        <color rgb="FF595959"/>
        <rFont val="맑은 고딕"/>
        <family val="0"/>
        <charset val="1"/>
      </rPr>
      <t xml:space="preserve">. '</t>
    </r>
    <r>
      <rPr>
        <sz val="9"/>
        <color rgb="FF595959"/>
        <rFont val="Noto Sans CJK SC"/>
        <family val="2"/>
      </rPr>
      <t xml:space="preserve">당해 발생일수</t>
    </r>
    <r>
      <rPr>
        <sz val="9"/>
        <color rgb="FF595959"/>
        <rFont val="맑은 고딕"/>
        <family val="0"/>
        <charset val="1"/>
      </rPr>
      <t xml:space="preserve">'</t>
    </r>
    <r>
      <rPr>
        <sz val="9"/>
        <color rgb="FF595959"/>
        <rFont val="Noto Sans CJK SC"/>
        <family val="2"/>
      </rPr>
      <t xml:space="preserve">와 성격이 달라 따로 관리합니다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</si>
  <si>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Noto Sans CJK SC"/>
        <family val="2"/>
      </rPr>
      <t xml:space="preserve">※ 출근율이 </t>
    </r>
    <r>
      <rPr>
        <sz val="9"/>
        <color rgb="FF595959"/>
        <rFont val="맑은 고딕"/>
        <family val="0"/>
        <charset val="1"/>
      </rPr>
      <t xml:space="preserve">80% </t>
    </r>
    <r>
      <rPr>
        <sz val="9"/>
        <color rgb="FF595959"/>
        <rFont val="Noto Sans CJK SC"/>
        <family val="2"/>
      </rPr>
      <t xml:space="preserve">미만인 직원은 이 시트로 계산할 수 없습니다</t>
    </r>
    <r>
      <rPr>
        <sz val="9"/>
        <color rgb="FF595959"/>
        <rFont val="맑은 고딕"/>
        <family val="0"/>
        <charset val="1"/>
      </rPr>
      <t xml:space="preserve">. '</t>
    </r>
    <r>
      <rPr>
        <sz val="9"/>
        <color rgb="FF595959"/>
        <rFont val="Noto Sans CJK SC"/>
        <family val="2"/>
      </rPr>
      <t xml:space="preserve">사례계산</t>
    </r>
    <r>
      <rPr>
        <sz val="9"/>
        <color rgb="FF595959"/>
        <rFont val="맑은 고딕"/>
        <family val="0"/>
        <charset val="1"/>
      </rPr>
      <t xml:space="preserve">' </t>
    </r>
    <r>
      <rPr>
        <sz val="9"/>
        <color rgb="FF595959"/>
        <rFont val="Noto Sans CJK SC"/>
        <family val="2"/>
      </rPr>
      <t xml:space="preserve">시트를 쓰세요</t>
    </r>
    <r>
      <rPr>
        <sz val="9"/>
        <color rgb="FF595959"/>
        <rFont val="맑은 고딕"/>
        <family val="0"/>
        <charset val="1"/>
      </rPr>
      <t xml:space="preserve">.</t>
    </r>
  </si>
  <si>
    <t xml:space="preserve">연차휴가 사례별 계산</t>
  </si>
  <si>
    <r>
      <rPr>
        <sz val="9"/>
        <color rgb="FF595959"/>
        <rFont val="Noto Sans CJK SC"/>
        <family val="2"/>
      </rPr>
      <t xml:space="preserve">애매한 개별 건을 단계별로 따져보는 시트입니다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노란 칸에만 입력하세요</t>
    </r>
    <r>
      <rPr>
        <sz val="9"/>
        <color rgb="FF595959"/>
        <rFont val="맑은 고딕"/>
        <family val="0"/>
        <charset val="1"/>
      </rPr>
      <t xml:space="preserve">.</t>
    </r>
  </si>
  <si>
    <t xml:space="preserve">■ 단건 계산</t>
  </si>
  <si>
    <r>
      <rPr>
        <b val="true"/>
        <sz val="10"/>
        <color rgb="FF000000"/>
        <rFont val="Noto Sans CJK SC"/>
        <family val="2"/>
      </rPr>
      <t xml:space="preserve">마지막 근무일 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또는 기준일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</si>
  <si>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① 재직일수</t>
  </si>
  <si>
    <t xml:space="preserve">일</t>
  </si>
  <si>
    <t xml:space="preserve">② 근속연수</t>
  </si>
  <si>
    <t xml:space="preserve">년</t>
  </si>
  <si>
    <r>
      <rPr>
        <b val="true"/>
        <sz val="10"/>
        <color rgb="FF000000"/>
        <rFont val="맑은 고딕"/>
        <family val="0"/>
        <charset val="1"/>
      </rPr>
      <t xml:space="preserve">③ 1</t>
    </r>
    <r>
      <rPr>
        <b val="true"/>
        <sz val="10"/>
        <color rgb="FF000000"/>
        <rFont val="Noto Sans CJK SC"/>
        <family val="2"/>
      </rPr>
      <t xml:space="preserve">년 미만 기간 발생분</t>
    </r>
  </si>
  <si>
    <t xml:space="preserve">④ 기본 연차</t>
  </si>
  <si>
    <t xml:space="preserve">⑤ 가산일수</t>
  </si>
  <si>
    <t xml:space="preserve">⑥ 당해 발생일수</t>
  </si>
  <si>
    <r>
      <rPr>
        <b val="true"/>
        <sz val="10"/>
        <color rgb="FF000000"/>
        <rFont val="맑은 고딕"/>
        <family val="0"/>
        <charset val="1"/>
      </rPr>
      <t xml:space="preserve">⑦ 1</t>
    </r>
    <r>
      <rPr>
        <b val="true"/>
        <sz val="10"/>
        <color rgb="FF000000"/>
        <rFont val="Noto Sans CJK SC"/>
        <family val="2"/>
      </rPr>
      <t xml:space="preserve">년 만근 퇴사 판정</t>
    </r>
  </si>
  <si>
    <r>
      <rPr>
        <sz val="9"/>
        <color rgb="FF595959"/>
        <rFont val="Noto Sans CJK SC"/>
        <family val="2"/>
      </rPr>
      <t xml:space="preserve">대법원 </t>
    </r>
    <r>
      <rPr>
        <sz val="9"/>
        <color rgb="FF595959"/>
        <rFont val="맑은 고딕"/>
        <family val="0"/>
        <charset val="1"/>
      </rPr>
      <t xml:space="preserve">2021.10.14. </t>
    </r>
    <r>
      <rPr>
        <sz val="9"/>
        <color rgb="FF595959"/>
        <rFont val="Noto Sans CJK SC"/>
        <family val="2"/>
      </rPr>
      <t xml:space="preserve">선고 </t>
    </r>
    <r>
      <rPr>
        <sz val="9"/>
        <color rgb="FF595959"/>
        <rFont val="맑은 고딕"/>
        <family val="0"/>
        <charset val="1"/>
      </rPr>
      <t xml:space="preserve">2021</t>
    </r>
    <r>
      <rPr>
        <sz val="9"/>
        <color rgb="FF595959"/>
        <rFont val="Noto Sans CJK SC"/>
        <family val="2"/>
      </rPr>
      <t xml:space="preserve">다</t>
    </r>
    <r>
      <rPr>
        <sz val="9"/>
        <color rgb="FF595959"/>
        <rFont val="맑은 고딕"/>
        <family val="0"/>
        <charset val="1"/>
      </rPr>
      <t xml:space="preserve">227100</t>
    </r>
  </si>
  <si>
    <t xml:space="preserve">⑧ 회계연도 첫해 비례일수</t>
  </si>
  <si>
    <r>
      <rPr>
        <sz val="9"/>
        <color rgb="FF595959"/>
        <rFont val="Noto Sans CJK SC"/>
        <family val="2"/>
      </rPr>
      <t xml:space="preserve">역일</t>
    </r>
    <r>
      <rPr>
        <sz val="9"/>
        <color rgb="FF595959"/>
        <rFont val="맑은 고딕"/>
        <family val="0"/>
        <charset val="1"/>
      </rPr>
      <t xml:space="preserve">(365</t>
    </r>
    <r>
      <rPr>
        <sz val="9"/>
        <color rgb="FF595959"/>
        <rFont val="Noto Sans CJK SC"/>
        <family val="2"/>
      </rPr>
      <t xml:space="preserve">일</t>
    </r>
    <r>
      <rPr>
        <sz val="9"/>
        <color rgb="FF595959"/>
        <rFont val="맑은 고딕"/>
        <family val="0"/>
        <charset val="1"/>
      </rPr>
      <t xml:space="preserve">) </t>
    </r>
    <r>
      <rPr>
        <sz val="9"/>
        <color rgb="FF595959"/>
        <rFont val="Noto Sans CJK SC"/>
        <family val="2"/>
      </rPr>
      <t xml:space="preserve">기준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소정근로일수 기준으로 운영하는 회사는 값이 달라집니다</t>
    </r>
    <r>
      <rPr>
        <sz val="9"/>
        <color rgb="FF595959"/>
        <rFont val="맑은 고딕"/>
        <family val="0"/>
        <charset val="1"/>
      </rPr>
      <t xml:space="preserve">.</t>
    </r>
  </si>
  <si>
    <t xml:space="preserve">■ 사례별 계산 결과</t>
  </si>
  <si>
    <t xml:space="preserve">사례</t>
  </si>
  <si>
    <r>
      <rPr>
        <b val="true"/>
        <sz val="10"/>
        <color rgb="FFFFFFFF"/>
        <rFont val="Noto Sans CJK SC"/>
        <family val="2"/>
      </rPr>
      <t xml:space="preserve">기준일</t>
    </r>
    <r>
      <rPr>
        <b val="true"/>
        <sz val="10"/>
        <color rgb="FFFFFFFF"/>
        <rFont val="맑은 고딕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마지막 근무일</t>
    </r>
  </si>
  <si>
    <r>
      <rPr>
        <b val="true"/>
        <sz val="10"/>
        <color rgb="FFFFFFFF"/>
        <rFont val="맑은 고딕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년미만 발생분</t>
    </r>
  </si>
  <si>
    <t xml:space="preserve">가산</t>
  </si>
  <si>
    <t xml:space="preserve">당해 발생일수</t>
  </si>
  <si>
    <t xml:space="preserve">짚을 점</t>
  </si>
  <si>
    <r>
      <rPr>
        <b val="true"/>
        <sz val="10"/>
        <color rgb="FF000000"/>
        <rFont val="맑은 고딕"/>
        <family val="0"/>
        <charset val="1"/>
      </rPr>
      <t xml:space="preserve">1. </t>
    </r>
    <r>
      <rPr>
        <b val="true"/>
        <sz val="10"/>
        <color rgb="FF000000"/>
        <rFont val="Noto Sans CJK SC"/>
        <family val="2"/>
      </rPr>
      <t xml:space="preserve">입사 </t>
    </r>
    <r>
      <rPr>
        <b val="true"/>
        <sz val="10"/>
        <color rgb="FF000000"/>
        <rFont val="맑은 고딕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년 미만 신입</t>
    </r>
  </si>
  <si>
    <r>
      <rPr>
        <sz val="9"/>
        <color rgb="FF000000"/>
        <rFont val="Noto Sans CJK SC"/>
        <family val="2"/>
      </rPr>
      <t xml:space="preserve">매월 개근하면 </t>
    </r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개월에 </t>
    </r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일씩</t>
    </r>
    <r>
      <rPr>
        <sz val="9"/>
        <color rgb="FF000000"/>
        <rFont val="맑은 고딕"/>
        <family val="0"/>
        <charset val="1"/>
      </rPr>
      <t xml:space="preserve">. 1</t>
    </r>
    <r>
      <rPr>
        <sz val="9"/>
        <color rgb="FF000000"/>
        <rFont val="Noto Sans CJK SC"/>
        <family val="2"/>
      </rPr>
      <t xml:space="preserve">년이 되기 전까지 최대 </t>
    </r>
    <r>
      <rPr>
        <sz val="9"/>
        <color rgb="FF000000"/>
        <rFont val="맑은 고딕"/>
        <family val="0"/>
        <charset val="1"/>
      </rPr>
      <t xml:space="preserve">11</t>
    </r>
    <r>
      <rPr>
        <sz val="9"/>
        <color rgb="FF000000"/>
        <rFont val="Noto Sans CJK SC"/>
        <family val="2"/>
      </rPr>
      <t xml:space="preserve">일</t>
    </r>
    <r>
      <rPr>
        <sz val="9"/>
        <color rgb="FF000000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</si>
  <si>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맑은 고딕"/>
        <family val="0"/>
        <charset val="1"/>
      </rPr>
      <t xml:space="preserve">2. 1</t>
    </r>
    <r>
      <rPr>
        <b val="true"/>
        <sz val="10"/>
        <color rgb="FF000000"/>
        <rFont val="Noto Sans CJK SC"/>
        <family val="2"/>
      </rPr>
      <t xml:space="preserve">년 넘겨 계속 재직</t>
    </r>
  </si>
  <si>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년미만 </t>
    </r>
    <r>
      <rPr>
        <sz val="9"/>
        <color rgb="FF000000"/>
        <rFont val="맑은 고딕"/>
        <family val="0"/>
        <charset val="1"/>
      </rPr>
      <t xml:space="preserve">11</t>
    </r>
    <r>
      <rPr>
        <sz val="9"/>
        <color rgb="FF000000"/>
        <rFont val="Noto Sans CJK SC"/>
        <family val="2"/>
      </rPr>
      <t xml:space="preserve">일 </t>
    </r>
    <r>
      <rPr>
        <sz val="9"/>
        <color rgb="FF000000"/>
        <rFont val="맑은 고딕"/>
        <family val="0"/>
        <charset val="1"/>
      </rPr>
      <t xml:space="preserve">+ 1</t>
    </r>
    <r>
      <rPr>
        <sz val="9"/>
        <color rgb="FF000000"/>
        <rFont val="Noto Sans CJK SC"/>
        <family val="2"/>
      </rPr>
      <t xml:space="preserve">년차 </t>
    </r>
    <r>
      <rPr>
        <sz val="9"/>
        <color rgb="FF000000"/>
        <rFont val="맑은 고딕"/>
        <family val="0"/>
        <charset val="1"/>
      </rPr>
      <t xml:space="preserve">15</t>
    </r>
    <r>
      <rPr>
        <sz val="9"/>
        <color rgb="FF000000"/>
        <rFont val="Noto Sans CJK SC"/>
        <family val="2"/>
      </rPr>
      <t xml:space="preserve">일 </t>
    </r>
    <r>
      <rPr>
        <sz val="9"/>
        <color rgb="FF000000"/>
        <rFont val="맑은 고딕"/>
        <family val="0"/>
        <charset val="1"/>
      </rPr>
      <t xml:space="preserve">= </t>
    </r>
    <r>
      <rPr>
        <sz val="9"/>
        <color rgb="FF000000"/>
        <rFont val="Noto Sans CJK SC"/>
        <family val="2"/>
      </rPr>
      <t xml:space="preserve">최대 </t>
    </r>
    <r>
      <rPr>
        <sz val="9"/>
        <color rgb="FF000000"/>
        <rFont val="맑은 고딕"/>
        <family val="0"/>
        <charset val="1"/>
      </rPr>
      <t xml:space="preserve">26</t>
    </r>
    <r>
      <rPr>
        <sz val="9"/>
        <color rgb="FF000000"/>
        <rFont val="Noto Sans CJK SC"/>
        <family val="2"/>
      </rPr>
      <t xml:space="preserve">일</t>
    </r>
    <r>
      <rPr>
        <sz val="9"/>
        <color rgb="FF000000"/>
        <rFont val="맑은 고딕"/>
        <family val="0"/>
        <charset val="1"/>
      </rPr>
      <t xml:space="preserve">. 2020</t>
    </r>
    <r>
      <rPr>
        <sz val="9"/>
        <color rgb="FF000000"/>
        <rFont val="Noto Sans CJK SC"/>
        <family val="2"/>
      </rPr>
      <t xml:space="preserve">년 </t>
    </r>
    <r>
      <rPr>
        <sz val="9"/>
        <color rgb="FF000000"/>
        <rFont val="맑은 고딕"/>
        <family val="0"/>
        <charset val="1"/>
      </rPr>
      <t xml:space="preserve">3</t>
    </r>
    <r>
      <rPr>
        <sz val="9"/>
        <color rgb="FF000000"/>
        <rFont val="Noto Sans CJK SC"/>
        <family val="2"/>
      </rPr>
      <t xml:space="preserve">월 개정으로 차감 조항이 삭제됐습니다</t>
    </r>
    <r>
      <rPr>
        <sz val="9"/>
        <color rgb="FF000000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</si>
  <si>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맑은 고딕"/>
        <family val="0"/>
        <charset val="1"/>
      </rPr>
      <t xml:space="preserve">3-A. 365</t>
    </r>
    <r>
      <rPr>
        <b val="true"/>
        <sz val="10"/>
        <color rgb="FF000000"/>
        <rFont val="Noto Sans CJK SC"/>
        <family val="2"/>
      </rPr>
      <t xml:space="preserve">일 근무 후 퇴사</t>
    </r>
  </si>
  <si>
    <r>
      <rPr>
        <sz val="9"/>
        <color rgb="FF000000"/>
        <rFont val="맑은 고딕"/>
        <family val="0"/>
        <charset val="1"/>
      </rPr>
      <t xml:space="preserve">★ 15</t>
    </r>
    <r>
      <rPr>
        <sz val="9"/>
        <color rgb="FF000000"/>
        <rFont val="Noto Sans CJK SC"/>
        <family val="2"/>
      </rPr>
      <t xml:space="preserve">일이 발생하지 않습니다</t>
    </r>
    <r>
      <rPr>
        <sz val="9"/>
        <color rgb="FF000000"/>
        <rFont val="맑은 고딕"/>
        <family val="0"/>
        <charset val="1"/>
      </rPr>
      <t xml:space="preserve">. 11</t>
    </r>
    <r>
      <rPr>
        <sz val="9"/>
        <color rgb="FF000000"/>
        <rFont val="Noto Sans CJK SC"/>
        <family val="2"/>
      </rPr>
      <t xml:space="preserve">일만</t>
    </r>
    <r>
      <rPr>
        <sz val="9"/>
        <color rgb="FF000000"/>
        <rFont val="맑은 고딕"/>
        <family val="0"/>
        <charset val="1"/>
      </rPr>
      <t xml:space="preserve">. </t>
    </r>
    <r>
      <rPr>
        <sz val="9"/>
        <color rgb="FF000000"/>
        <rFont val="Noto Sans CJK SC"/>
        <family val="2"/>
      </rPr>
      <t xml:space="preserve">실무에서 가장 많이 틀리는 건</t>
    </r>
    <r>
      <rPr>
        <sz val="9"/>
        <color rgb="FF000000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</si>
  <si>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맑은 고딕"/>
        <family val="0"/>
        <charset val="1"/>
      </rPr>
      <t xml:space="preserve">3-B. </t>
    </r>
    <r>
      <rPr>
        <b val="true"/>
        <sz val="10"/>
        <color rgb="FF000000"/>
        <rFont val="Noto Sans CJK SC"/>
        <family val="2"/>
      </rPr>
      <t xml:space="preserve">하루 더 근무 </t>
    </r>
    <r>
      <rPr>
        <b val="true"/>
        <sz val="10"/>
        <color rgb="FF000000"/>
        <rFont val="맑은 고딕"/>
        <family val="0"/>
        <charset val="1"/>
      </rPr>
      <t xml:space="preserve">(366</t>
    </r>
    <r>
      <rPr>
        <b val="true"/>
        <sz val="10"/>
        <color rgb="FF000000"/>
        <rFont val="Noto Sans CJK SC"/>
        <family val="2"/>
      </rPr>
      <t xml:space="preserve">일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</si>
  <si>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sz val="9"/>
        <color rgb="FF000000"/>
        <rFont val="Noto Sans CJK SC"/>
        <family val="2"/>
      </rPr>
      <t xml:space="preserve">★ 하루 차이로 </t>
    </r>
    <r>
      <rPr>
        <sz val="9"/>
        <color rgb="FF000000"/>
        <rFont val="맑은 고딕"/>
        <family val="0"/>
        <charset val="1"/>
      </rPr>
      <t xml:space="preserve">15</t>
    </r>
    <r>
      <rPr>
        <sz val="9"/>
        <color rgb="FF000000"/>
        <rFont val="Noto Sans CJK SC"/>
        <family val="2"/>
      </rPr>
      <t xml:space="preserve">일이 발생합니다</t>
    </r>
    <r>
      <rPr>
        <sz val="9"/>
        <color rgb="FF000000"/>
        <rFont val="맑은 고딕"/>
        <family val="0"/>
        <charset val="1"/>
      </rPr>
      <t xml:space="preserve">. </t>
    </r>
    <r>
      <rPr>
        <sz val="9"/>
        <color rgb="FF000000"/>
        <rFont val="Noto Sans CJK SC"/>
        <family val="2"/>
      </rPr>
      <t xml:space="preserve">누적 </t>
    </r>
    <r>
      <rPr>
        <sz val="9"/>
        <color rgb="FF000000"/>
        <rFont val="맑은 고딕"/>
        <family val="0"/>
        <charset val="1"/>
      </rPr>
      <t xml:space="preserve">26</t>
    </r>
    <r>
      <rPr>
        <sz val="9"/>
        <color rgb="FF000000"/>
        <rFont val="Noto Sans CJK SC"/>
        <family val="2"/>
      </rPr>
      <t xml:space="preserve">일</t>
    </r>
    <r>
      <rPr>
        <sz val="9"/>
        <color rgb="FF000000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</si>
  <si>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맑은 고딕"/>
        <family val="0"/>
        <charset val="1"/>
      </rPr>
      <t xml:space="preserve">4. </t>
    </r>
    <r>
      <rPr>
        <b val="true"/>
        <sz val="10"/>
        <color rgb="FF000000"/>
        <rFont val="Noto Sans CJK SC"/>
        <family val="2"/>
      </rPr>
      <t xml:space="preserve">장기근속 </t>
    </r>
    <r>
      <rPr>
        <b val="true"/>
        <sz val="10"/>
        <color rgb="FF000000"/>
        <rFont val="맑은 고딕"/>
        <family val="0"/>
        <charset val="1"/>
      </rPr>
      <t xml:space="preserve">6</t>
    </r>
    <r>
      <rPr>
        <b val="true"/>
        <sz val="10"/>
        <color rgb="FF000000"/>
        <rFont val="Noto Sans CJK SC"/>
        <family val="2"/>
      </rPr>
      <t xml:space="preserve">년차</t>
    </r>
  </si>
  <si>
    <r>
      <rPr>
        <sz val="9"/>
        <color rgb="FF000000"/>
        <rFont val="맑은 고딕"/>
        <family val="0"/>
        <charset val="1"/>
      </rPr>
      <t xml:space="preserve">15 + INT((6-1)/2) = 17</t>
    </r>
    <r>
      <rPr>
        <sz val="9"/>
        <color rgb="FF000000"/>
        <rFont val="Noto Sans CJK SC"/>
        <family val="2"/>
      </rPr>
      <t xml:space="preserve">일</t>
    </r>
    <r>
      <rPr>
        <sz val="9"/>
        <color rgb="FF000000"/>
        <rFont val="맑은 고딕"/>
        <family val="0"/>
        <charset val="1"/>
      </rPr>
      <t xml:space="preserve">. 3</t>
    </r>
    <r>
      <rPr>
        <sz val="9"/>
        <color rgb="FF000000"/>
        <rFont val="Noto Sans CJK SC"/>
        <family val="2"/>
      </rPr>
      <t xml:space="preserve">년 이상부터 </t>
    </r>
    <r>
      <rPr>
        <sz val="9"/>
        <color rgb="FF000000"/>
        <rFont val="맑은 고딕"/>
        <family val="0"/>
        <charset val="1"/>
      </rPr>
      <t xml:space="preserve">2</t>
    </r>
    <r>
      <rPr>
        <sz val="9"/>
        <color rgb="FF000000"/>
        <rFont val="Noto Sans CJK SC"/>
        <family val="2"/>
      </rPr>
      <t xml:space="preserve">년마다 </t>
    </r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일 가산</t>
    </r>
    <r>
      <rPr>
        <sz val="9"/>
        <color rgb="FF000000"/>
        <rFont val="맑은 고딕"/>
        <family val="0"/>
        <charset val="1"/>
      </rPr>
      <t xml:space="preserve">, 25</t>
    </r>
    <r>
      <rPr>
        <sz val="9"/>
        <color rgb="FF000000"/>
        <rFont val="Noto Sans CJK SC"/>
        <family val="2"/>
      </rPr>
      <t xml:space="preserve">일 한도</t>
    </r>
    <r>
      <rPr>
        <sz val="9"/>
        <color rgb="FF000000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</si>
  <si>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맑은 고딕"/>
        <family val="0"/>
        <charset val="1"/>
      </rPr>
      <t xml:space="preserve">5. </t>
    </r>
    <r>
      <rPr>
        <b val="true"/>
        <sz val="10"/>
        <color rgb="FF000000"/>
        <rFont val="Noto Sans CJK SC"/>
        <family val="2"/>
      </rPr>
      <t xml:space="preserve">회계연도 기준 사업장</t>
    </r>
  </si>
  <si>
    <r>
      <rPr>
        <sz val="9"/>
        <color rgb="FF000000"/>
        <rFont val="Noto Sans CJK SC"/>
        <family val="2"/>
      </rPr>
      <t xml:space="preserve">입사일 기준이면 </t>
    </r>
    <r>
      <rPr>
        <sz val="9"/>
        <color rgb="FF000000"/>
        <rFont val="맑은 고딕"/>
        <family val="0"/>
        <charset val="1"/>
      </rPr>
      <t xml:space="preserve">3</t>
    </r>
    <r>
      <rPr>
        <sz val="9"/>
        <color rgb="FF000000"/>
        <rFont val="Noto Sans CJK SC"/>
        <family val="2"/>
      </rPr>
      <t xml:space="preserve">일</t>
    </r>
    <r>
      <rPr>
        <sz val="9"/>
        <color rgb="FF000000"/>
        <rFont val="맑은 고딕"/>
        <family val="0"/>
        <charset val="1"/>
      </rPr>
      <t xml:space="preserve">. </t>
    </r>
    <r>
      <rPr>
        <sz val="9"/>
        <color rgb="FF000000"/>
        <rFont val="Noto Sans CJK SC"/>
        <family val="2"/>
      </rPr>
      <t xml:space="preserve">회계연도 기준이면 별도로 비례 </t>
    </r>
    <r>
      <rPr>
        <sz val="9"/>
        <color rgb="FF000000"/>
        <rFont val="맑은 고딕"/>
        <family val="0"/>
        <charset val="1"/>
      </rPr>
      <t xml:space="preserve">4.2</t>
    </r>
    <r>
      <rPr>
        <sz val="9"/>
        <color rgb="FF000000"/>
        <rFont val="Noto Sans CJK SC"/>
        <family val="2"/>
      </rPr>
      <t xml:space="preserve">일</t>
    </r>
    <r>
      <rPr>
        <sz val="9"/>
        <color rgb="FF000000"/>
        <rFont val="맑은 고딕"/>
        <family val="0"/>
        <charset val="1"/>
      </rPr>
      <t xml:space="preserve">(⑧</t>
    </r>
    <r>
      <rPr>
        <sz val="9"/>
        <color rgb="FF000000"/>
        <rFont val="Noto Sans CJK SC"/>
        <family val="2"/>
      </rPr>
      <t xml:space="preserve">번 참고</t>
    </r>
    <r>
      <rPr>
        <sz val="9"/>
        <color rgb="FF000000"/>
        <rFont val="맑은 고딕"/>
        <family val="0"/>
        <charset val="1"/>
      </rPr>
      <t xml:space="preserve">). </t>
    </r>
    <r>
      <rPr>
        <sz val="9"/>
        <color rgb="FF000000"/>
        <rFont val="Noto Sans CJK SC"/>
        <family val="2"/>
      </rPr>
      <t xml:space="preserve">퇴사 정산 시 유리한 쪽 보장</t>
    </r>
    <r>
      <rPr>
        <sz val="9"/>
        <color rgb="FF000000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</si>
  <si>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맑은 고딕"/>
        <family val="0"/>
        <charset val="1"/>
      </rPr>
      <t xml:space="preserve">6. </t>
    </r>
    <r>
      <rPr>
        <b val="true"/>
        <sz val="10"/>
        <color rgb="FF000000"/>
        <rFont val="Noto Sans CJK SC"/>
        <family val="2"/>
      </rPr>
      <t xml:space="preserve">육아휴직 </t>
    </r>
    <r>
      <rPr>
        <b val="true"/>
        <sz val="10"/>
        <color rgb="FF000000"/>
        <rFont val="맑은 고딕"/>
        <family val="0"/>
        <charset val="1"/>
      </rPr>
      <t xml:space="preserve">10</t>
    </r>
    <r>
      <rPr>
        <b val="true"/>
        <sz val="10"/>
        <color rgb="FF000000"/>
        <rFont val="Noto Sans CJK SC"/>
        <family val="2"/>
      </rPr>
      <t xml:space="preserve">개월 포함</t>
    </r>
  </si>
  <si>
    <r>
      <rPr>
        <sz val="9"/>
        <color rgb="FF000000"/>
        <rFont val="Noto Sans CJK SC"/>
        <family val="2"/>
      </rPr>
      <t xml:space="preserve">육아휴직 기간은 출근한 것으로 봅니다</t>
    </r>
    <r>
      <rPr>
        <sz val="9"/>
        <color rgb="FF000000"/>
        <rFont val="맑은 고딕"/>
        <family val="0"/>
        <charset val="1"/>
      </rPr>
      <t xml:space="preserve">. </t>
    </r>
    <r>
      <rPr>
        <sz val="9"/>
        <color rgb="FF000000"/>
        <rFont val="Noto Sans CJK SC"/>
        <family val="2"/>
      </rPr>
      <t xml:space="preserve">출근율 </t>
    </r>
    <r>
      <rPr>
        <sz val="9"/>
        <color rgb="FF000000"/>
        <rFont val="맑은 고딕"/>
        <family val="0"/>
        <charset val="1"/>
      </rPr>
      <t xml:space="preserve">80% </t>
    </r>
    <r>
      <rPr>
        <sz val="9"/>
        <color rgb="FF000000"/>
        <rFont val="Noto Sans CJK SC"/>
        <family val="2"/>
      </rPr>
      <t xml:space="preserve">충족 → </t>
    </r>
    <r>
      <rPr>
        <sz val="9"/>
        <color rgb="FF000000"/>
        <rFont val="맑은 고딕"/>
        <family val="0"/>
        <charset val="1"/>
      </rPr>
      <t xml:space="preserve">15</t>
    </r>
    <r>
      <rPr>
        <sz val="9"/>
        <color rgb="FF000000"/>
        <rFont val="Noto Sans CJK SC"/>
        <family val="2"/>
      </rPr>
      <t xml:space="preserve">일 정상 발생</t>
    </r>
    <r>
      <rPr>
        <sz val="9"/>
        <color rgb="FF000000"/>
        <rFont val="맑은 고딕"/>
        <family val="0"/>
        <charset val="1"/>
      </rPr>
      <t xml:space="preserve">.</t>
    </r>
  </si>
  <si>
    <r>
      <rPr>
        <b val="true"/>
        <sz val="14"/>
        <color rgb="FF000000"/>
        <rFont val="Noto Sans CJK SC"/>
        <family val="2"/>
      </rPr>
      <t xml:space="preserve">계산 근거 </t>
    </r>
    <r>
      <rPr>
        <b val="true"/>
        <sz val="14"/>
        <color rgb="FF000000"/>
        <rFont val="맑은 고딕"/>
        <family val="0"/>
        <charset val="1"/>
      </rPr>
      <t xml:space="preserve">(</t>
    </r>
    <r>
      <rPr>
        <b val="true"/>
        <sz val="14"/>
        <color rgb="FF000000"/>
        <rFont val="Noto Sans CJK SC"/>
        <family val="2"/>
      </rPr>
      <t xml:space="preserve">법령</t>
    </r>
    <r>
      <rPr>
        <b val="true"/>
        <sz val="14"/>
        <color rgb="FF000000"/>
        <rFont val="맑은 고딕"/>
        <family val="0"/>
        <charset val="1"/>
      </rPr>
      <t xml:space="preserve">·</t>
    </r>
    <r>
      <rPr>
        <b val="true"/>
        <sz val="14"/>
        <color rgb="FF000000"/>
        <rFont val="Noto Sans CJK SC"/>
        <family val="2"/>
      </rPr>
      <t xml:space="preserve">판례</t>
    </r>
    <r>
      <rPr>
        <b val="true"/>
        <sz val="14"/>
        <color rgb="FF000000"/>
        <rFont val="맑은 고딕"/>
        <family val="0"/>
        <charset val="1"/>
      </rPr>
      <t xml:space="preserve">)</t>
    </r>
  </si>
  <si>
    <r>
      <rPr>
        <sz val="9"/>
        <color rgb="FF595959"/>
        <rFont val="Noto Sans CJK SC"/>
        <family val="2"/>
      </rPr>
      <t xml:space="preserve">확인일</t>
    </r>
    <r>
      <rPr>
        <sz val="9"/>
        <color rgb="FF595959"/>
        <rFont val="맑은 고딕"/>
        <family val="0"/>
        <charset val="1"/>
      </rPr>
      <t xml:space="preserve">: 2026-08-31 · </t>
    </r>
    <r>
      <rPr>
        <sz val="9"/>
        <color rgb="FF595959"/>
        <rFont val="Noto Sans CJK SC"/>
        <family val="2"/>
      </rPr>
      <t xml:space="preserve">법 개정 시 이 시트와 기준표를 함께 갱신하세요</t>
    </r>
    <r>
      <rPr>
        <sz val="9"/>
        <color rgb="FF595959"/>
        <rFont val="맑은 고딕"/>
        <family val="0"/>
        <charset val="1"/>
      </rPr>
      <t xml:space="preserve">.</t>
    </r>
  </si>
  <si>
    <t xml:space="preserve">구분</t>
  </si>
  <si>
    <t xml:space="preserve">내용</t>
  </si>
  <si>
    <t xml:space="preserve">근거</t>
  </si>
  <si>
    <r>
      <rPr>
        <b val="true"/>
        <sz val="10"/>
        <color rgb="FFFFFFFF"/>
        <rFont val="Noto Sans CJK SC"/>
        <family val="2"/>
      </rPr>
      <t xml:space="preserve">개정</t>
    </r>
    <r>
      <rPr>
        <b val="true"/>
        <sz val="10"/>
        <color rgb="FFFFFFFF"/>
        <rFont val="맑은 고딕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선고일</t>
    </r>
  </si>
  <si>
    <t xml:space="preserve">시행일</t>
  </si>
  <si>
    <t xml:space="preserve">출처</t>
  </si>
  <si>
    <r>
      <rPr>
        <sz val="10"/>
        <color rgb="FF000000"/>
        <rFont val="맑은 고딕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년 이상 연차</t>
    </r>
  </si>
  <si>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년간 </t>
    </r>
    <r>
      <rPr>
        <sz val="9"/>
        <color rgb="FF000000"/>
        <rFont val="맑은 고딕"/>
        <family val="0"/>
        <charset val="1"/>
      </rPr>
      <t xml:space="preserve">80% </t>
    </r>
    <r>
      <rPr>
        <sz val="9"/>
        <color rgb="FF000000"/>
        <rFont val="Noto Sans CJK SC"/>
        <family val="2"/>
      </rPr>
      <t xml:space="preserve">이상 출근한 근로자에게 </t>
    </r>
    <r>
      <rPr>
        <sz val="9"/>
        <color rgb="FF000000"/>
        <rFont val="맑은 고딕"/>
        <family val="0"/>
        <charset val="1"/>
      </rPr>
      <t xml:space="preserve">15</t>
    </r>
    <r>
      <rPr>
        <sz val="9"/>
        <color rgb="FF000000"/>
        <rFont val="Noto Sans CJK SC"/>
        <family val="2"/>
      </rPr>
      <t xml:space="preserve">일의 유급휴가</t>
    </r>
  </si>
  <si>
    <r>
      <rPr>
        <sz val="10"/>
        <color rgb="FF000000"/>
        <rFont val="Noto Sans CJK SC"/>
        <family val="2"/>
      </rPr>
      <t xml:space="preserve">근로기준법 제</t>
    </r>
    <r>
      <rPr>
        <sz val="10"/>
        <color rgb="FF000000"/>
        <rFont val="맑은 고딕"/>
        <family val="0"/>
        <charset val="1"/>
      </rPr>
      <t xml:space="preserve">60</t>
    </r>
    <r>
      <rPr>
        <sz val="10"/>
        <color rgb="FF000000"/>
        <rFont val="Noto Sans CJK SC"/>
        <family val="2"/>
      </rPr>
      <t xml:space="preserve">조 제</t>
    </r>
    <r>
      <rPr>
        <sz val="10"/>
        <color rgb="FF000000"/>
        <rFont val="맑은 고딕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항</t>
    </r>
  </si>
  <si>
    <t xml:space="preserve">2012-02-01</t>
  </si>
  <si>
    <t xml:space="preserve">시행 중</t>
  </si>
  <si>
    <t xml:space="preserve">law.go.kr</t>
  </si>
  <si>
    <r>
      <rPr>
        <sz val="10"/>
        <color rgb="FF000000"/>
        <rFont val="맑은 고딕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년 미만 연차</t>
    </r>
  </si>
  <si>
    <r>
      <rPr>
        <sz val="9"/>
        <color rgb="FF000000"/>
        <rFont val="Noto Sans CJK SC"/>
        <family val="2"/>
      </rPr>
      <t xml:space="preserve">계속근로 </t>
    </r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년 미만 또는 출근율 </t>
    </r>
    <r>
      <rPr>
        <sz val="9"/>
        <color rgb="FF000000"/>
        <rFont val="맑은 고딕"/>
        <family val="0"/>
        <charset val="1"/>
      </rPr>
      <t xml:space="preserve">80% </t>
    </r>
    <r>
      <rPr>
        <sz val="9"/>
        <color rgb="FF000000"/>
        <rFont val="Noto Sans CJK SC"/>
        <family val="2"/>
      </rPr>
      <t xml:space="preserve">미만인 근로자에게 </t>
    </r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개월 개근 시 </t>
    </r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일</t>
    </r>
  </si>
  <si>
    <r>
      <rPr>
        <sz val="10"/>
        <color rgb="FF000000"/>
        <rFont val="Noto Sans CJK SC"/>
        <family val="2"/>
      </rPr>
      <t xml:space="preserve">근로기준법 제</t>
    </r>
    <r>
      <rPr>
        <sz val="10"/>
        <color rgb="FF000000"/>
        <rFont val="맑은 고딕"/>
        <family val="0"/>
        <charset val="1"/>
      </rPr>
      <t xml:space="preserve">60</t>
    </r>
    <r>
      <rPr>
        <sz val="10"/>
        <color rgb="FF000000"/>
        <rFont val="Noto Sans CJK SC"/>
        <family val="2"/>
      </rPr>
      <t xml:space="preserve">조 제</t>
    </r>
    <r>
      <rPr>
        <sz val="10"/>
        <color rgb="FF000000"/>
        <rFont val="맑은 고딕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항</t>
    </r>
  </si>
  <si>
    <t xml:space="preserve">가산휴가</t>
  </si>
  <si>
    <r>
      <rPr>
        <sz val="9"/>
        <color rgb="FF000000"/>
        <rFont val="맑은 고딕"/>
        <family val="0"/>
        <charset val="1"/>
      </rPr>
      <t xml:space="preserve">3</t>
    </r>
    <r>
      <rPr>
        <sz val="9"/>
        <color rgb="FF000000"/>
        <rFont val="Noto Sans CJK SC"/>
        <family val="2"/>
      </rPr>
      <t xml:space="preserve">년 이상 계속근로 시 최초 </t>
    </r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년 초과 매 </t>
    </r>
    <r>
      <rPr>
        <sz val="9"/>
        <color rgb="FF000000"/>
        <rFont val="맑은 고딕"/>
        <family val="0"/>
        <charset val="1"/>
      </rPr>
      <t xml:space="preserve">2</t>
    </r>
    <r>
      <rPr>
        <sz val="9"/>
        <color rgb="FF000000"/>
        <rFont val="Noto Sans CJK SC"/>
        <family val="2"/>
      </rPr>
      <t xml:space="preserve">년마다 </t>
    </r>
    <r>
      <rPr>
        <sz val="9"/>
        <color rgb="FF000000"/>
        <rFont val="맑은 고딕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일 가산</t>
    </r>
    <r>
      <rPr>
        <sz val="9"/>
        <color rgb="FF000000"/>
        <rFont val="맑은 고딕"/>
        <family val="0"/>
        <charset val="1"/>
      </rPr>
      <t xml:space="preserve">, </t>
    </r>
    <r>
      <rPr>
        <sz val="9"/>
        <color rgb="FF000000"/>
        <rFont val="Noto Sans CJK SC"/>
        <family val="2"/>
      </rPr>
      <t xml:space="preserve">총 </t>
    </r>
    <r>
      <rPr>
        <sz val="9"/>
        <color rgb="FF000000"/>
        <rFont val="맑은 고딕"/>
        <family val="0"/>
        <charset val="1"/>
      </rPr>
      <t xml:space="preserve">25</t>
    </r>
    <r>
      <rPr>
        <sz val="9"/>
        <color rgb="FF000000"/>
        <rFont val="Noto Sans CJK SC"/>
        <family val="2"/>
      </rPr>
      <t xml:space="preserve">일 한도</t>
    </r>
  </si>
  <si>
    <r>
      <rPr>
        <sz val="10"/>
        <color rgb="FF000000"/>
        <rFont val="Noto Sans CJK SC"/>
        <family val="2"/>
      </rPr>
      <t xml:space="preserve">근로기준법 제</t>
    </r>
    <r>
      <rPr>
        <sz val="10"/>
        <color rgb="FF000000"/>
        <rFont val="맑은 고딕"/>
        <family val="0"/>
        <charset val="1"/>
      </rPr>
      <t xml:space="preserve">60</t>
    </r>
    <r>
      <rPr>
        <sz val="10"/>
        <color rgb="FF000000"/>
        <rFont val="Noto Sans CJK SC"/>
        <family val="2"/>
      </rPr>
      <t xml:space="preserve">조 제</t>
    </r>
    <r>
      <rPr>
        <sz val="10"/>
        <color rgb="FF000000"/>
        <rFont val="맑은 고딕"/>
        <family val="0"/>
        <charset val="1"/>
      </rPr>
      <t xml:space="preserve">4</t>
    </r>
    <r>
      <rPr>
        <sz val="10"/>
        <color rgb="FF000000"/>
        <rFont val="Noto Sans CJK SC"/>
        <family val="2"/>
      </rPr>
      <t xml:space="preserve">항</t>
    </r>
  </si>
  <si>
    <t xml:space="preserve">-</t>
  </si>
  <si>
    <t xml:space="preserve">출근 간주 기간</t>
  </si>
  <si>
    <r>
      <rPr>
        <sz val="9"/>
        <color rgb="FF000000"/>
        <rFont val="Noto Sans CJK SC"/>
        <family val="2"/>
      </rPr>
      <t xml:space="preserve">업무상 부상</t>
    </r>
    <r>
      <rPr>
        <sz val="9"/>
        <color rgb="FF000000"/>
        <rFont val="맑은 고딕"/>
        <family val="0"/>
        <charset val="1"/>
      </rPr>
      <t xml:space="preserve">·</t>
    </r>
    <r>
      <rPr>
        <sz val="9"/>
        <color rgb="FF000000"/>
        <rFont val="Noto Sans CJK SC"/>
        <family val="2"/>
      </rPr>
      <t xml:space="preserve">질병 휴업</t>
    </r>
    <r>
      <rPr>
        <sz val="9"/>
        <color rgb="FF000000"/>
        <rFont val="맑은 고딕"/>
        <family val="0"/>
        <charset val="1"/>
      </rPr>
      <t xml:space="preserve">, </t>
    </r>
    <r>
      <rPr>
        <sz val="9"/>
        <color rgb="FF000000"/>
        <rFont val="Noto Sans CJK SC"/>
        <family val="2"/>
      </rPr>
      <t xml:space="preserve">출산전후휴가</t>
    </r>
    <r>
      <rPr>
        <sz val="9"/>
        <color rgb="FF000000"/>
        <rFont val="맑은 고딕"/>
        <family val="0"/>
        <charset val="1"/>
      </rPr>
      <t xml:space="preserve">, </t>
    </r>
    <r>
      <rPr>
        <sz val="9"/>
        <color rgb="FF000000"/>
        <rFont val="Noto Sans CJK SC"/>
        <family val="2"/>
      </rPr>
      <t xml:space="preserve">육아휴직</t>
    </r>
    <r>
      <rPr>
        <sz val="9"/>
        <color rgb="FF000000"/>
        <rFont val="맑은 고딕"/>
        <family val="0"/>
        <charset val="1"/>
      </rPr>
      <t xml:space="preserve">, </t>
    </r>
    <r>
      <rPr>
        <sz val="9"/>
        <color rgb="FF000000"/>
        <rFont val="Noto Sans CJK SC"/>
        <family val="2"/>
      </rPr>
      <t xml:space="preserve">육아기 근로시간 단축</t>
    </r>
    <r>
      <rPr>
        <sz val="9"/>
        <color rgb="FF000000"/>
        <rFont val="맑은 고딕"/>
        <family val="0"/>
        <charset val="1"/>
      </rPr>
      <t xml:space="preserve">, </t>
    </r>
    <r>
      <rPr>
        <sz val="9"/>
        <color rgb="FF000000"/>
        <rFont val="Noto Sans CJK SC"/>
        <family val="2"/>
      </rPr>
      <t xml:space="preserve">임신기 근로시간 단축</t>
    </r>
  </si>
  <si>
    <r>
      <rPr>
        <sz val="10"/>
        <color rgb="FF000000"/>
        <rFont val="Noto Sans CJK SC"/>
        <family val="2"/>
      </rPr>
      <t xml:space="preserve">근로기준법 제</t>
    </r>
    <r>
      <rPr>
        <sz val="10"/>
        <color rgb="FF000000"/>
        <rFont val="맑은 고딕"/>
        <family val="0"/>
        <charset val="1"/>
      </rPr>
      <t xml:space="preserve">60</t>
    </r>
    <r>
      <rPr>
        <sz val="10"/>
        <color rgb="FF000000"/>
        <rFont val="Noto Sans CJK SC"/>
        <family val="2"/>
      </rPr>
      <t xml:space="preserve">조 제</t>
    </r>
    <r>
      <rPr>
        <sz val="10"/>
        <color rgb="FF000000"/>
        <rFont val="맑은 고딕"/>
        <family val="0"/>
        <charset val="1"/>
      </rPr>
      <t xml:space="preserve">6</t>
    </r>
    <r>
      <rPr>
        <sz val="10"/>
        <color rgb="FF000000"/>
        <rFont val="Noto Sans CJK SC"/>
        <family val="2"/>
      </rPr>
      <t xml:space="preserve">항</t>
    </r>
  </si>
  <si>
    <t xml:space="preserve">2024-10-22</t>
  </si>
  <si>
    <r>
      <rPr>
        <sz val="10"/>
        <color rgb="FF000000"/>
        <rFont val="맑은 고딕"/>
        <family val="0"/>
        <charset val="1"/>
      </rPr>
      <t xml:space="preserve">2025-10 (</t>
    </r>
    <r>
      <rPr>
        <sz val="10"/>
        <color rgb="FF000000"/>
        <rFont val="Noto Sans CJK SC"/>
        <family val="2"/>
      </rPr>
      <t xml:space="preserve">단축분</t>
    </r>
    <r>
      <rPr>
        <sz val="10"/>
        <color rgb="FF000000"/>
        <rFont val="맑은 고딕"/>
        <family val="0"/>
        <charset val="1"/>
      </rPr>
      <t xml:space="preserve">)</t>
    </r>
  </si>
  <si>
    <r>
      <rPr>
        <sz val="10"/>
        <color rgb="FF000000"/>
        <rFont val="맑은 고딕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년 만근 퇴사</t>
    </r>
  </si>
  <si>
    <r>
      <rPr>
        <sz val="9"/>
        <color rgb="FF000000"/>
        <rFont val="맑은 고딕"/>
        <family val="0"/>
        <charset val="1"/>
      </rPr>
      <t xml:space="preserve">365</t>
    </r>
    <r>
      <rPr>
        <sz val="9"/>
        <color rgb="FF000000"/>
        <rFont val="Noto Sans CJK SC"/>
        <family val="2"/>
      </rPr>
      <t xml:space="preserve">일 근로 후 퇴직 시 </t>
    </r>
    <r>
      <rPr>
        <sz val="9"/>
        <color rgb="FF000000"/>
        <rFont val="맑은 고딕"/>
        <family val="0"/>
        <charset val="1"/>
      </rPr>
      <t xml:space="preserve">15</t>
    </r>
    <r>
      <rPr>
        <sz val="9"/>
        <color rgb="FF000000"/>
        <rFont val="Noto Sans CJK SC"/>
        <family val="2"/>
      </rPr>
      <t xml:space="preserve">일 미발생</t>
    </r>
    <r>
      <rPr>
        <sz val="9"/>
        <color rgb="FF000000"/>
        <rFont val="맑은 고딕"/>
        <family val="0"/>
        <charset val="1"/>
      </rPr>
      <t xml:space="preserve">. 366</t>
    </r>
    <r>
      <rPr>
        <sz val="9"/>
        <color rgb="FF000000"/>
        <rFont val="Noto Sans CJK SC"/>
        <family val="2"/>
      </rPr>
      <t xml:space="preserve">일째 근로관계 존속 필요</t>
    </r>
  </si>
  <si>
    <r>
      <rPr>
        <sz val="10"/>
        <color rgb="FF000000"/>
        <rFont val="Noto Sans CJK SC"/>
        <family val="2"/>
      </rPr>
      <t xml:space="preserve">대법원 </t>
    </r>
    <r>
      <rPr>
        <sz val="10"/>
        <color rgb="FF000000"/>
        <rFont val="맑은 고딕"/>
        <family val="0"/>
        <charset val="1"/>
      </rPr>
      <t xml:space="preserve">2021</t>
    </r>
    <r>
      <rPr>
        <sz val="10"/>
        <color rgb="FF000000"/>
        <rFont val="Noto Sans CJK SC"/>
        <family val="2"/>
      </rPr>
      <t xml:space="preserve">다</t>
    </r>
    <r>
      <rPr>
        <sz val="10"/>
        <color rgb="FF000000"/>
        <rFont val="맑은 고딕"/>
        <family val="0"/>
        <charset val="1"/>
      </rPr>
      <t xml:space="preserve">227100</t>
    </r>
  </si>
  <si>
    <t xml:space="preserve">2021-10-14</t>
  </si>
  <si>
    <t xml:space="preserve">대법원 판결</t>
  </si>
  <si>
    <t xml:space="preserve">시간단위 연차</t>
  </si>
  <si>
    <r>
      <rPr>
        <sz val="9"/>
        <color rgb="FF000000"/>
        <rFont val="Noto Sans CJK SC"/>
        <family val="2"/>
      </rPr>
      <t xml:space="preserve">연차를 시간 단위로 분할 청구 가능</t>
    </r>
    <r>
      <rPr>
        <sz val="9"/>
        <color rgb="FF000000"/>
        <rFont val="맑은 고딕"/>
        <family val="0"/>
        <charset val="1"/>
      </rPr>
      <t xml:space="preserve">. </t>
    </r>
    <r>
      <rPr>
        <sz val="9"/>
        <color rgb="FF000000"/>
        <rFont val="Noto Sans CJK SC"/>
        <family val="2"/>
      </rPr>
      <t xml:space="preserve">구체적 단위는 시행령 예정</t>
    </r>
  </si>
  <si>
    <r>
      <rPr>
        <sz val="10"/>
        <color rgb="FF000000"/>
        <rFont val="Noto Sans CJK SC"/>
        <family val="2"/>
      </rPr>
      <t xml:space="preserve">근로기준법 제</t>
    </r>
    <r>
      <rPr>
        <sz val="10"/>
        <color rgb="FF000000"/>
        <rFont val="맑은 고딕"/>
        <family val="0"/>
        <charset val="1"/>
      </rPr>
      <t xml:space="preserve">60</t>
    </r>
    <r>
      <rPr>
        <sz val="10"/>
        <color rgb="FF000000"/>
        <rFont val="Noto Sans CJK SC"/>
        <family val="2"/>
      </rPr>
      <t xml:space="preserve">조 제</t>
    </r>
    <r>
      <rPr>
        <sz val="10"/>
        <color rgb="FF000000"/>
        <rFont val="맑은 고딕"/>
        <family val="0"/>
        <charset val="1"/>
      </rPr>
      <t xml:space="preserve">5</t>
    </r>
    <r>
      <rPr>
        <sz val="10"/>
        <color rgb="FF000000"/>
        <rFont val="Noto Sans CJK SC"/>
        <family val="2"/>
      </rPr>
      <t xml:space="preserve">항 신설</t>
    </r>
  </si>
  <si>
    <r>
      <rPr>
        <sz val="10"/>
        <color rgb="FF000000"/>
        <rFont val="맑은 고딕"/>
        <family val="0"/>
        <charset val="1"/>
      </rPr>
      <t xml:space="preserve">2026-04 </t>
    </r>
    <r>
      <rPr>
        <sz val="10"/>
        <color rgb="FF000000"/>
        <rFont val="Noto Sans CJK SC"/>
        <family val="2"/>
      </rPr>
      <t xml:space="preserve">국회 통과</t>
    </r>
  </si>
  <si>
    <r>
      <rPr>
        <sz val="10"/>
        <color rgb="FF000000"/>
        <rFont val="맑은 고딕"/>
        <family val="0"/>
        <charset val="1"/>
      </rPr>
      <t xml:space="preserve">2027-06-10 (</t>
    </r>
    <r>
      <rPr>
        <sz val="10"/>
        <color rgb="FF000000"/>
        <rFont val="Noto Sans CJK SC"/>
        <family val="2"/>
      </rPr>
      <t xml:space="preserve">시행 전</t>
    </r>
    <r>
      <rPr>
        <sz val="10"/>
        <color rgb="FF000000"/>
        <rFont val="맑은 고딕"/>
        <family val="0"/>
        <charset val="1"/>
      </rPr>
      <t xml:space="preserve">)</t>
    </r>
  </si>
  <si>
    <t xml:space="preserve">법률신문</t>
  </si>
  <si>
    <t xml:space="preserve">불이익 처우 금지</t>
  </si>
  <si>
    <r>
      <rPr>
        <sz val="9"/>
        <color rgb="FF000000"/>
        <rFont val="Noto Sans CJK SC"/>
        <family val="2"/>
      </rPr>
      <t xml:space="preserve">연차 청구</t>
    </r>
    <r>
      <rPr>
        <sz val="9"/>
        <color rgb="FF000000"/>
        <rFont val="맑은 고딕"/>
        <family val="0"/>
        <charset val="1"/>
      </rPr>
      <t xml:space="preserve">·</t>
    </r>
    <r>
      <rPr>
        <sz val="9"/>
        <color rgb="FF000000"/>
        <rFont val="Noto Sans CJK SC"/>
        <family val="2"/>
      </rPr>
      <t xml:space="preserve">사용을 이유로 한 해고</t>
    </r>
    <r>
      <rPr>
        <sz val="9"/>
        <color rgb="FF000000"/>
        <rFont val="맑은 고딕"/>
        <family val="0"/>
        <charset val="1"/>
      </rPr>
      <t xml:space="preserve">·</t>
    </r>
    <r>
      <rPr>
        <sz val="9"/>
        <color rgb="FF000000"/>
        <rFont val="Noto Sans CJK SC"/>
        <family val="2"/>
      </rPr>
      <t xml:space="preserve">임금삭감</t>
    </r>
    <r>
      <rPr>
        <sz val="9"/>
        <color rgb="FF000000"/>
        <rFont val="맑은 고딕"/>
        <family val="0"/>
        <charset val="1"/>
      </rPr>
      <t xml:space="preserve">·</t>
    </r>
    <r>
      <rPr>
        <sz val="9"/>
        <color rgb="FF000000"/>
        <rFont val="Noto Sans CJK SC"/>
        <family val="2"/>
      </rPr>
      <t xml:space="preserve">인사상 불이익 금지 </t>
    </r>
    <r>
      <rPr>
        <sz val="9"/>
        <color rgb="FF000000"/>
        <rFont val="맑은 고딕"/>
        <family val="0"/>
        <charset val="1"/>
      </rPr>
      <t xml:space="preserve">(500</t>
    </r>
    <r>
      <rPr>
        <sz val="9"/>
        <color rgb="FF000000"/>
        <rFont val="Noto Sans CJK SC"/>
        <family val="2"/>
      </rPr>
      <t xml:space="preserve">만원 이하 벌금</t>
    </r>
    <r>
      <rPr>
        <sz val="9"/>
        <color rgb="FF000000"/>
        <rFont val="맑은 고딕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</si>
  <si>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근로기준법 제</t>
    </r>
    <r>
      <rPr>
        <sz val="10"/>
        <color rgb="FF000000"/>
        <rFont val="맑은 고딕"/>
        <family val="0"/>
        <charset val="1"/>
      </rPr>
      <t xml:space="preserve">60</t>
    </r>
    <r>
      <rPr>
        <sz val="10"/>
        <color rgb="FF000000"/>
        <rFont val="Noto Sans CJK SC"/>
        <family val="2"/>
      </rPr>
      <t xml:space="preserve">조 제</t>
    </r>
    <r>
      <rPr>
        <sz val="10"/>
        <color rgb="FF000000"/>
        <rFont val="맑은 고딕"/>
        <family val="0"/>
        <charset val="1"/>
      </rPr>
      <t xml:space="preserve">9</t>
    </r>
    <r>
      <rPr>
        <sz val="10"/>
        <color rgb="FF000000"/>
        <rFont val="Noto Sans CJK SC"/>
        <family val="2"/>
      </rPr>
      <t xml:space="preserve">항 신설</t>
    </r>
  </si>
  <si>
    <r>
      <rPr>
        <sz val="10"/>
        <color rgb="FF000000"/>
        <rFont val="Noto Sans CJK SC"/>
        <family val="2"/>
      </rPr>
      <t xml:space="preserve">순차 시행 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시행 전</t>
    </r>
    <r>
      <rPr>
        <sz val="10"/>
        <color rgb="FF000000"/>
        <rFont val="맑은 고딕"/>
        <family val="0"/>
        <charset val="1"/>
      </rPr>
      <t xml:space="preserve">)</t>
    </r>
  </si>
  <si>
    <r>
      <rPr>
        <sz val="10"/>
        <color rgb="FF000000"/>
        <rFont val="맑은 고딕"/>
        <family val="0"/>
        <charset val="1"/>
      </rPr>
      <t xml:space="preserve">4</t>
    </r>
    <r>
      <rPr>
        <sz val="10"/>
        <color rgb="FF000000"/>
        <rFont val="Noto Sans CJK SC"/>
        <family val="2"/>
      </rPr>
      <t xml:space="preserve">시간 근무 휴게</t>
    </r>
  </si>
  <si>
    <r>
      <rPr>
        <sz val="9"/>
        <color rgb="FF000000"/>
        <rFont val="맑은 고딕"/>
        <family val="0"/>
        <charset val="1"/>
      </rPr>
      <t xml:space="preserve">4</t>
    </r>
    <r>
      <rPr>
        <sz val="9"/>
        <color rgb="FF000000"/>
        <rFont val="Noto Sans CJK SC"/>
        <family val="2"/>
      </rPr>
      <t xml:space="preserve">시간 근무 시 휴게시간 선택권 </t>
    </r>
    <r>
      <rPr>
        <sz val="9"/>
        <color rgb="FF000000"/>
        <rFont val="맑은 고딕"/>
        <family val="0"/>
        <charset val="1"/>
      </rPr>
      <t xml:space="preserve">(</t>
    </r>
    <r>
      <rPr>
        <sz val="9"/>
        <color rgb="FF000000"/>
        <rFont val="Noto Sans CJK SC"/>
        <family val="2"/>
      </rPr>
      <t xml:space="preserve">연차 아님</t>
    </r>
    <r>
      <rPr>
        <sz val="9"/>
        <color rgb="FF000000"/>
        <rFont val="맑은 고딕"/>
        <family val="0"/>
        <charset val="1"/>
      </rPr>
      <t xml:space="preserve">, </t>
    </r>
    <r>
      <rPr>
        <sz val="9"/>
        <color rgb="FF000000"/>
        <rFont val="Noto Sans CJK SC"/>
        <family val="2"/>
      </rPr>
      <t xml:space="preserve">반차 운영 관련</t>
    </r>
    <r>
      <rPr>
        <sz val="9"/>
        <color rgb="FF000000"/>
        <rFont val="맑은 고딕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</si>
  <si>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근로기준법 제</t>
    </r>
    <r>
      <rPr>
        <sz val="10"/>
        <color rgb="FF000000"/>
        <rFont val="맑은 고딕"/>
        <family val="0"/>
        <charset val="1"/>
      </rPr>
      <t xml:space="preserve">54</t>
    </r>
    <r>
      <rPr>
        <sz val="10"/>
        <color rgb="FF000000"/>
        <rFont val="Noto Sans CJK SC"/>
        <family val="2"/>
      </rPr>
      <t xml:space="preserve">조 개정</t>
    </r>
  </si>
  <si>
    <r>
      <rPr>
        <sz val="10"/>
        <color rgb="FF000000"/>
        <rFont val="맑은 고딕"/>
        <family val="0"/>
        <charset val="1"/>
      </rPr>
      <t xml:space="preserve">2026-12-10 (</t>
    </r>
    <r>
      <rPr>
        <sz val="10"/>
        <color rgb="FF000000"/>
        <rFont val="Noto Sans CJK SC"/>
        <family val="2"/>
      </rPr>
      <t xml:space="preserve">시행 전</t>
    </r>
    <r>
      <rPr>
        <sz val="10"/>
        <color rgb="FF000000"/>
        <rFont val="맑은 고딕"/>
        <family val="0"/>
        <charset val="1"/>
      </rPr>
      <t xml:space="preserve">)</t>
    </r>
  </si>
  <si>
    <r>
      <rPr>
        <sz val="9"/>
        <color rgb="FFC00000"/>
        <rFont val="Noto Sans CJK SC"/>
        <family val="2"/>
      </rPr>
      <t xml:space="preserve">주황색 행은 아직 시행 전인 개정 사항입니다</t>
    </r>
    <r>
      <rPr>
        <sz val="9"/>
        <color rgb="FFC00000"/>
        <rFont val="맑은 고딕"/>
        <family val="0"/>
        <charset val="1"/>
      </rPr>
      <t xml:space="preserve">. </t>
    </r>
    <r>
      <rPr>
        <sz val="9"/>
        <color rgb="FFC00000"/>
        <rFont val="Noto Sans CJK SC"/>
        <family val="2"/>
      </rPr>
      <t xml:space="preserve">이 파일의 계산에는 반영되어 있지 않습니다</t>
    </r>
    <r>
      <rPr>
        <sz val="9"/>
        <color rgb="FFC00000"/>
        <rFont val="맑은 고딕"/>
        <family val="0"/>
        <charset val="1"/>
      </rPr>
      <t xml:space="preserve">.</t>
    </r>
  </si>
  <si>
    <t xml:space="preserve">면책</t>
  </si>
  <si>
    <r>
      <rPr>
        <sz val="9"/>
        <color rgb="FF000000"/>
        <rFont val="Noto Sans CJK SC"/>
        <family val="2"/>
      </rPr>
      <t xml:space="preserve">이 계산 결과는 참고용입니다</t>
    </r>
    <r>
      <rPr>
        <sz val="9"/>
        <color rgb="FF000000"/>
        <rFont val="맑은 고딕"/>
        <family val="0"/>
        <charset val="1"/>
      </rPr>
      <t xml:space="preserve">. </t>
    </r>
    <r>
      <rPr>
        <sz val="9"/>
        <color rgb="FF000000"/>
        <rFont val="Noto Sans CJK SC"/>
        <family val="2"/>
      </rPr>
      <t xml:space="preserve">실제 연차일수는 회사 취업규칙과 근로계약에 따라 달라질 수 있으며</t>
    </r>
    <r>
      <rPr>
        <sz val="9"/>
        <color rgb="FF000000"/>
        <rFont val="맑은 고딕"/>
        <family val="0"/>
        <charset val="1"/>
      </rPr>
      <t xml:space="preserve">, </t>
    </r>
    <r>
      <rPr>
        <sz val="9"/>
        <color rgb="FF000000"/>
        <rFont val="Noto Sans CJK SC"/>
        <family val="2"/>
      </rPr>
      <t xml:space="preserve">구체적인 판단은 관할 지방고용노동관서 또는 공인노무사의 확인이 필요합니다</t>
    </r>
    <r>
      <rPr>
        <sz val="9"/>
        <color rgb="FF000000"/>
        <rFont val="맑은 고딕"/>
        <family val="0"/>
        <charset val="1"/>
      </rPr>
      <t xml:space="preserve">.</t>
    </r>
  </si>
  <si>
    <r>
      <rPr>
        <sz val="9"/>
        <color rgb="FF595959"/>
        <rFont val="Noto Sans CJK SC"/>
        <family val="2"/>
      </rPr>
      <t xml:space="preserve">제작</t>
    </r>
    <r>
      <rPr>
        <sz val="9"/>
        <color rgb="FF595959"/>
        <rFont val="맑은 고딕"/>
        <family val="0"/>
        <charset val="1"/>
      </rPr>
      <t xml:space="preserve">: </t>
    </r>
    <r>
      <rPr>
        <sz val="9"/>
        <color rgb="FF595959"/>
        <rFont val="Noto Sans CJK SC"/>
        <family val="2"/>
      </rPr>
      <t xml:space="preserve">툴노트</t>
    </r>
    <r>
      <rPr>
        <sz val="9"/>
        <color rgb="FF595959"/>
        <rFont val="맑은 고딕"/>
        <family val="0"/>
        <charset val="1"/>
      </rPr>
      <t xml:space="preserve">(toolnote.co.kr)  ·  </t>
    </r>
    <r>
      <rPr>
        <sz val="9"/>
        <color rgb="FF595959"/>
        <rFont val="Noto Sans CJK SC"/>
        <family val="2"/>
      </rPr>
      <t xml:space="preserve">문의</t>
    </r>
    <r>
      <rPr>
        <sz val="9"/>
        <color rgb="FF595959"/>
        <rFont val="맑은 고딕"/>
        <family val="0"/>
        <charset val="1"/>
      </rPr>
      <t xml:space="preserve">: lims54893@gmail.com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</si>
</sst>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Noto Sans CJK SC"/>
      <family val="2"/>
    </font>
    <font>
      <sz val="9"/>
      <color rgb="FF595959"/>
      <name val="Noto Sans CJK SC"/>
      <family val="2"/>
    </font>
    <font>
      <sz val="9"/>
      <color rgb="FF595959"/>
      <name val="맑은 고딕"/>
      <family val="0"/>
      <charset val="1"/>
    </font>
    <font>
      <b val="true"/>
      <sz val="11"/>
      <color rgb="FF000000"/>
      <name val="Noto Sans CJK SC"/>
      <family val="2"/>
    </font>
    <font>
      <b val="true"/>
      <sz val="10"/>
      <color rgb="FF000000"/>
      <name val="Noto Sans CJK SC"/>
      <family val="2"/>
    </font>
    <font>
      <sz val="10"/>
      <color rgb="FF0000FF"/>
      <name val="맑은 고딕"/>
      <family val="0"/>
      <charset val="1"/>
    </font>
    <font>
      <b val="true"/>
      <sz val="10"/>
      <color rgb="FF000000"/>
      <name val="맑은 고딕"/>
      <family val="0"/>
      <charset val="1"/>
    </font>
    <font>
      <b val="true"/>
      <sz val="10"/>
      <color rgb="FFFFFFFF"/>
      <name val="Noto Sans CJK SC"/>
      <family val="2"/>
    </font>
    <font>
      <sz val="10"/>
      <color rgb="FF000000"/>
      <name val="맑은 고딕"/>
      <family val="0"/>
      <charset val="1"/>
    </font>
    <font>
      <b val="true"/>
      <sz val="14"/>
      <color rgb="FF000000"/>
      <name val="맑은 고딕"/>
      <family val="0"/>
      <charset val="1"/>
    </font>
    <font>
      <sz val="9"/>
      <color rgb="FFC00000"/>
      <name val="Noto Sans CJK SC"/>
      <family val="2"/>
    </font>
    <font>
      <sz val="9"/>
      <color rgb="FFC00000"/>
      <name val="맑은 고딕"/>
      <family val="0"/>
      <charset val="1"/>
    </font>
    <font>
      <b val="true"/>
      <sz val="10"/>
      <color rgb="FFFFFFFF"/>
      <name val="맑은 고딕"/>
      <family val="0"/>
      <charset val="1"/>
    </font>
    <font>
      <sz val="10"/>
      <color rgb="FF0000FF"/>
      <name val="Noto Sans CJK SC"/>
      <family val="2"/>
    </font>
    <font>
      <sz val="10"/>
      <color rgb="FF008000"/>
      <name val="맑은 고딕"/>
      <family val="0"/>
      <charset val="1"/>
    </font>
    <font>
      <sz val="9"/>
      <color rgb="FF000000"/>
      <name val="Noto Sans CJK SC"/>
      <family val="2"/>
    </font>
    <font>
      <sz val="9"/>
      <color rgb="FF000000"/>
      <name val="맑은 고딕"/>
      <family val="0"/>
      <charset val="1"/>
    </font>
    <font>
      <sz val="10"/>
      <color rgb="FF00000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FCE4D6"/>
      </patternFill>
    </fill>
    <fill>
      <patternFill patternType="solid">
        <fgColor rgb="FFFFF2CC"/>
        <bgColor rgb="FFFCE4D6"/>
      </patternFill>
    </fill>
    <fill>
      <patternFill patternType="solid">
        <fgColor rgb="FF2F5597"/>
        <bgColor rgb="FF595959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3" min="3" style="0" width="5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46265</v>
      </c>
      <c r="C5" s="2" t="s">
        <v>4</v>
      </c>
    </row>
    <row r="6" customFormat="false" ht="15" hidden="false" customHeight="false" outlineLevel="0" collapsed="false">
      <c r="A6" s="4" t="s">
        <v>5</v>
      </c>
      <c r="B6" s="6" t="n">
        <v>1</v>
      </c>
      <c r="C6" s="7" t="s">
        <v>6</v>
      </c>
    </row>
    <row r="7" customFormat="false" ht="15" hidden="false" customHeight="false" outlineLevel="0" collapsed="false">
      <c r="A7" s="8" t="s">
        <v>7</v>
      </c>
      <c r="B7" s="6" t="n">
        <v>11</v>
      </c>
      <c r="C7" s="2" t="s">
        <v>8</v>
      </c>
    </row>
    <row r="8" customFormat="false" ht="15" hidden="false" customHeight="false" outlineLevel="0" collapsed="false">
      <c r="A8" s="4" t="s">
        <v>9</v>
      </c>
      <c r="B8" s="6" t="n">
        <v>15</v>
      </c>
      <c r="C8" s="2" t="s">
        <v>10</v>
      </c>
    </row>
    <row r="9" customFormat="false" ht="15" hidden="false" customHeight="false" outlineLevel="0" collapsed="false">
      <c r="A9" s="4" t="s">
        <v>11</v>
      </c>
      <c r="B9" s="6" t="n">
        <v>25</v>
      </c>
      <c r="C9" s="2" t="s">
        <v>12</v>
      </c>
    </row>
    <row r="12" customFormat="false" ht="15" hidden="false" customHeight="false" outlineLevel="0" collapsed="false">
      <c r="A12" s="3" t="s">
        <v>13</v>
      </c>
    </row>
    <row r="13" customFormat="false" ht="15" hidden="false" customHeight="false" outlineLevel="0" collapsed="false">
      <c r="A13" s="9" t="s">
        <v>14</v>
      </c>
      <c r="B13" s="9" t="s">
        <v>15</v>
      </c>
      <c r="C13" s="9" t="s">
        <v>16</v>
      </c>
    </row>
    <row r="14" customFormat="false" ht="15" hidden="false" customHeight="false" outlineLevel="0" collapsed="false">
      <c r="A14" s="10" t="n">
        <v>1</v>
      </c>
      <c r="B14" s="10" t="n">
        <f aca="false">MIN($B$9,$B$8+IF(A14&gt;=3,INT((A14-1)/2),0))</f>
        <v>15</v>
      </c>
      <c r="C14" s="11"/>
    </row>
    <row r="15" customFormat="false" ht="15" hidden="false" customHeight="false" outlineLevel="0" collapsed="false">
      <c r="A15" s="10" t="n">
        <v>2</v>
      </c>
      <c r="B15" s="10" t="n">
        <f aca="false">MIN($B$9,$B$8+IF(A15&gt;=3,INT((A15-1)/2),0))</f>
        <v>15</v>
      </c>
      <c r="C15" s="11"/>
    </row>
    <row r="16" customFormat="false" ht="15" hidden="false" customHeight="false" outlineLevel="0" collapsed="false">
      <c r="A16" s="10" t="n">
        <v>3</v>
      </c>
      <c r="B16" s="10" t="n">
        <f aca="false">MIN($B$9,$B$8+IF(A16&gt;=3,INT((A16-1)/2),0))</f>
        <v>16</v>
      </c>
      <c r="C16" s="11"/>
    </row>
    <row r="17" customFormat="false" ht="15" hidden="false" customHeight="false" outlineLevel="0" collapsed="false">
      <c r="A17" s="10" t="n">
        <v>4</v>
      </c>
      <c r="B17" s="10" t="n">
        <f aca="false">MIN($B$9,$B$8+IF(A17&gt;=3,INT((A17-1)/2),0))</f>
        <v>16</v>
      </c>
      <c r="C17" s="11"/>
    </row>
    <row r="18" customFormat="false" ht="15" hidden="false" customHeight="false" outlineLevel="0" collapsed="false">
      <c r="A18" s="10" t="n">
        <v>5</v>
      </c>
      <c r="B18" s="10" t="n">
        <f aca="false">MIN($B$9,$B$8+IF(A18&gt;=3,INT((A18-1)/2),0))</f>
        <v>17</v>
      </c>
      <c r="C18" s="11"/>
    </row>
    <row r="19" customFormat="false" ht="15" hidden="false" customHeight="false" outlineLevel="0" collapsed="false">
      <c r="A19" s="10" t="n">
        <v>6</v>
      </c>
      <c r="B19" s="10" t="n">
        <f aca="false">MIN($B$9,$B$8+IF(A19&gt;=3,INT((A19-1)/2),0))</f>
        <v>17</v>
      </c>
      <c r="C19" s="11"/>
    </row>
    <row r="20" customFormat="false" ht="15" hidden="false" customHeight="false" outlineLevel="0" collapsed="false">
      <c r="A20" s="10" t="n">
        <v>7</v>
      </c>
      <c r="B20" s="10" t="n">
        <f aca="false">MIN($B$9,$B$8+IF(A20&gt;=3,INT((A20-1)/2),0))</f>
        <v>18</v>
      </c>
      <c r="C20" s="11"/>
    </row>
    <row r="21" customFormat="false" ht="15" hidden="false" customHeight="false" outlineLevel="0" collapsed="false">
      <c r="A21" s="10" t="n">
        <v>8</v>
      </c>
      <c r="B21" s="10" t="n">
        <f aca="false">MIN($B$9,$B$8+IF(A21&gt;=3,INT((A21-1)/2),0))</f>
        <v>18</v>
      </c>
      <c r="C21" s="11"/>
    </row>
    <row r="22" customFormat="false" ht="15" hidden="false" customHeight="false" outlineLevel="0" collapsed="false">
      <c r="A22" s="10" t="n">
        <v>9</v>
      </c>
      <c r="B22" s="10" t="n">
        <f aca="false">MIN($B$9,$B$8+IF(A22&gt;=3,INT((A22-1)/2),0))</f>
        <v>19</v>
      </c>
      <c r="C22" s="11"/>
    </row>
    <row r="23" customFormat="false" ht="15" hidden="false" customHeight="false" outlineLevel="0" collapsed="false">
      <c r="A23" s="10" t="n">
        <v>10</v>
      </c>
      <c r="B23" s="10" t="n">
        <f aca="false">MIN($B$9,$B$8+IF(A23&gt;=3,INT((A23-1)/2),0))</f>
        <v>19</v>
      </c>
      <c r="C23" s="11"/>
    </row>
    <row r="24" customFormat="false" ht="15" hidden="false" customHeight="false" outlineLevel="0" collapsed="false">
      <c r="A24" s="10" t="n">
        <v>11</v>
      </c>
      <c r="B24" s="10" t="n">
        <f aca="false">MIN($B$9,$B$8+IF(A24&gt;=3,INT((A24-1)/2),0))</f>
        <v>20</v>
      </c>
      <c r="C24" s="11"/>
    </row>
    <row r="25" customFormat="false" ht="15" hidden="false" customHeight="false" outlineLevel="0" collapsed="false">
      <c r="A25" s="10" t="n">
        <v>12</v>
      </c>
      <c r="B25" s="10" t="n">
        <f aca="false">MIN($B$9,$B$8+IF(A25&gt;=3,INT((A25-1)/2),0))</f>
        <v>20</v>
      </c>
      <c r="C25" s="11"/>
    </row>
    <row r="26" customFormat="false" ht="15" hidden="false" customHeight="false" outlineLevel="0" collapsed="false">
      <c r="A26" s="10" t="n">
        <v>13</v>
      </c>
      <c r="B26" s="10" t="n">
        <f aca="false">MIN($B$9,$B$8+IF(A26&gt;=3,INT((A26-1)/2),0))</f>
        <v>21</v>
      </c>
      <c r="C26" s="11"/>
    </row>
    <row r="27" customFormat="false" ht="15" hidden="false" customHeight="false" outlineLevel="0" collapsed="false">
      <c r="A27" s="10" t="n">
        <v>14</v>
      </c>
      <c r="B27" s="10" t="n">
        <f aca="false">MIN($B$9,$B$8+IF(A27&gt;=3,INT((A27-1)/2),0))</f>
        <v>21</v>
      </c>
      <c r="C27" s="11"/>
    </row>
    <row r="28" customFormat="false" ht="15" hidden="false" customHeight="false" outlineLevel="0" collapsed="false">
      <c r="A28" s="10" t="n">
        <v>15</v>
      </c>
      <c r="B28" s="10" t="n">
        <f aca="false">MIN($B$9,$B$8+IF(A28&gt;=3,INT((A28-1)/2),0))</f>
        <v>22</v>
      </c>
      <c r="C28" s="11"/>
    </row>
    <row r="29" customFormat="false" ht="15" hidden="false" customHeight="false" outlineLevel="0" collapsed="false">
      <c r="A29" s="10" t="n">
        <v>16</v>
      </c>
      <c r="B29" s="10" t="n">
        <f aca="false">MIN($B$9,$B$8+IF(A29&gt;=3,INT((A29-1)/2),0))</f>
        <v>22</v>
      </c>
      <c r="C29" s="11"/>
    </row>
    <row r="30" customFormat="false" ht="15" hidden="false" customHeight="false" outlineLevel="0" collapsed="false">
      <c r="A30" s="10" t="n">
        <v>17</v>
      </c>
      <c r="B30" s="10" t="n">
        <f aca="false">MIN($B$9,$B$8+IF(A30&gt;=3,INT((A30-1)/2),0))</f>
        <v>23</v>
      </c>
      <c r="C30" s="11"/>
    </row>
    <row r="31" customFormat="false" ht="15" hidden="false" customHeight="false" outlineLevel="0" collapsed="false">
      <c r="A31" s="10" t="n">
        <v>18</v>
      </c>
      <c r="B31" s="10" t="n">
        <f aca="false">MIN($B$9,$B$8+IF(A31&gt;=3,INT((A31-1)/2),0))</f>
        <v>23</v>
      </c>
      <c r="C31" s="11"/>
    </row>
    <row r="32" customFormat="false" ht="15" hidden="false" customHeight="false" outlineLevel="0" collapsed="false">
      <c r="A32" s="10" t="n">
        <v>19</v>
      </c>
      <c r="B32" s="10" t="n">
        <f aca="false">MIN($B$9,$B$8+IF(A32&gt;=3,INT((A32-1)/2),0))</f>
        <v>24</v>
      </c>
      <c r="C32" s="11"/>
    </row>
    <row r="33" customFormat="false" ht="15" hidden="false" customHeight="false" outlineLevel="0" collapsed="false">
      <c r="A33" s="10" t="n">
        <v>20</v>
      </c>
      <c r="B33" s="10" t="n">
        <f aca="false">MIN($B$9,$B$8+IF(A33&gt;=3,INT((A33-1)/2),0))</f>
        <v>24</v>
      </c>
      <c r="C33" s="11"/>
    </row>
    <row r="34" customFormat="false" ht="15" hidden="false" customHeight="false" outlineLevel="0" collapsed="false">
      <c r="A34" s="10" t="n">
        <v>21</v>
      </c>
      <c r="B34" s="10" t="n">
        <f aca="false">MIN($B$9,$B$8+IF(A34&gt;=3,INT((A34-1)/2),0))</f>
        <v>25</v>
      </c>
      <c r="C34" s="1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4" min="3" style="0" width="13"/>
    <col collapsed="false" customWidth="true" hidden="false" outlineLevel="0" max="6" min="5" style="0" width="10"/>
    <col collapsed="false" customWidth="true" hidden="false" outlineLevel="0" max="7" min="7" style="0" width="14"/>
    <col collapsed="false" customWidth="true" hidden="false" outlineLevel="0" max="9" min="8" style="0" width="10"/>
    <col collapsed="false" customWidth="true" hidden="false" outlineLevel="0" max="10" min="10" style="0" width="12"/>
    <col collapsed="false" customWidth="true" hidden="false" outlineLevel="0" max="12" min="11" style="0" width="10"/>
    <col collapsed="false" customWidth="true" hidden="false" outlineLevel="0" max="13" min="13" style="0" width="30"/>
  </cols>
  <sheetData>
    <row r="1" customFormat="false" ht="21.6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3" customFormat="false" ht="15" hidden="false" customHeight="false" outlineLevel="0" collapsed="false">
      <c r="A3" s="13" t="s">
        <v>20</v>
      </c>
    </row>
    <row r="5" customFormat="false" ht="31.5" hidden="false" customHeight="true" outlineLevel="0" collapsed="false">
      <c r="A5" s="14" t="s">
        <v>21</v>
      </c>
      <c r="B5" s="14" t="s">
        <v>22</v>
      </c>
      <c r="C5" s="14" t="s">
        <v>23</v>
      </c>
      <c r="D5" s="14" t="s">
        <v>3</v>
      </c>
      <c r="E5" s="14" t="s">
        <v>24</v>
      </c>
      <c r="F5" s="14" t="s">
        <v>14</v>
      </c>
      <c r="G5" s="15" t="s">
        <v>25</v>
      </c>
      <c r="H5" s="14" t="s">
        <v>26</v>
      </c>
      <c r="I5" s="14" t="s">
        <v>27</v>
      </c>
      <c r="J5" s="14" t="s">
        <v>28</v>
      </c>
      <c r="K5" s="14" t="s">
        <v>29</v>
      </c>
      <c r="L5" s="14" t="s">
        <v>30</v>
      </c>
      <c r="M5" s="14" t="s">
        <v>16</v>
      </c>
    </row>
    <row r="6" customFormat="false" ht="15" hidden="false" customHeight="false" outlineLevel="0" collapsed="false">
      <c r="A6" s="6" t="s">
        <v>31</v>
      </c>
      <c r="B6" s="16" t="s">
        <v>32</v>
      </c>
      <c r="C6" s="5" t="n">
        <v>43997</v>
      </c>
      <c r="D6" s="17" t="n">
        <f aca="false">IF($C6="","",기준표!$B$5)</f>
        <v>46265</v>
      </c>
      <c r="E6" s="10" t="n">
        <f aca="false">IF($C6="","",$D6-$C6+1)</f>
        <v>2269</v>
      </c>
      <c r="F6" s="10" t="n">
        <f aca="false">IF($C6="","",DATEDIF($C6,$D6,"Y"))</f>
        <v>6</v>
      </c>
      <c r="G6" s="10" t="n">
        <f aca="false">IF($C6="","",IF(DATEDIF($C6,$D6,"Y")&gt;=1,기준표!$B$7,MIN(기준표!$B$7,DATEDIF($C6,$D6,"M"))))</f>
        <v>11</v>
      </c>
      <c r="H6" s="10" t="n">
        <f aca="false">IF($C6="","",IF(DATEDIF($C6,$D6,"Y")&gt;=1,기준표!$B$8,0))</f>
        <v>15</v>
      </c>
      <c r="I6" s="10" t="n">
        <f aca="false">IF($C6="","",IF(DATEDIF($C6,$D6,"Y")&gt;=3,INT((DATEDIF($C6,$D6,"Y")-1)/2),0))</f>
        <v>2</v>
      </c>
      <c r="J6" s="10" t="n">
        <f aca="false">IF($C6="","",IF(DATEDIF($C6,$D6,"Y")&gt;=1,MIN(기준표!$B$9,$H6+$I6),$G6))</f>
        <v>17</v>
      </c>
      <c r="K6" s="6" t="n">
        <v>4</v>
      </c>
      <c r="L6" s="10" t="n">
        <f aca="false">IF($C6="","",$J6-$K6)</f>
        <v>13</v>
      </c>
      <c r="M6" s="18" t="s">
        <v>33</v>
      </c>
    </row>
    <row r="7" customFormat="false" ht="15" hidden="false" customHeight="false" outlineLevel="0" collapsed="false">
      <c r="A7" s="6" t="s">
        <v>34</v>
      </c>
      <c r="B7" s="16" t="s">
        <v>35</v>
      </c>
      <c r="C7" s="5" t="n">
        <v>46091</v>
      </c>
      <c r="D7" s="17" t="n">
        <f aca="false">IF($C7="","",기준표!$B$5)</f>
        <v>46265</v>
      </c>
      <c r="E7" s="10" t="n">
        <f aca="false">IF($C7="","",$D7-$C7+1)</f>
        <v>175</v>
      </c>
      <c r="F7" s="10" t="n">
        <f aca="false">IF($C7="","",DATEDIF($C7,$D7,"Y"))</f>
        <v>0</v>
      </c>
      <c r="G7" s="10" t="n">
        <f aca="false">IF($C7="","",IF(DATEDIF($C7,$D7,"Y")&gt;=1,기준표!$B$7,MIN(기준표!$B$7,DATEDIF($C7,$D7,"M"))))</f>
        <v>5</v>
      </c>
      <c r="H7" s="10" t="n">
        <f aca="false">IF($C7="","",IF(DATEDIF($C7,$D7,"Y")&gt;=1,기준표!$B$8,0))</f>
        <v>0</v>
      </c>
      <c r="I7" s="10" t="n">
        <f aca="false">IF($C7="","",IF(DATEDIF($C7,$D7,"Y")&gt;=3,INT((DATEDIF($C7,$D7,"Y")-1)/2),0))</f>
        <v>0</v>
      </c>
      <c r="J7" s="10" t="n">
        <f aca="false">IF($C7="","",IF(DATEDIF($C7,$D7,"Y")&gt;=1,MIN(기준표!$B$9,$H7+$I7),$G7))</f>
        <v>5</v>
      </c>
      <c r="K7" s="6" t="n">
        <v>0</v>
      </c>
      <c r="L7" s="10" t="n">
        <f aca="false">IF($C7="","",$J7-$K7)</f>
        <v>5</v>
      </c>
      <c r="M7" s="18" t="s">
        <v>36</v>
      </c>
    </row>
    <row r="8" customFormat="false" ht="15" hidden="false" customHeight="false" outlineLevel="0" collapsed="false">
      <c r="A8" s="6"/>
      <c r="B8" s="6"/>
      <c r="C8" s="5"/>
      <c r="D8" s="17" t="str">
        <f aca="false">IF($C8="","",기준표!$B$5)</f>
        <v/>
      </c>
      <c r="E8" s="10" t="str">
        <f aca="false">IF($C8="","",$D8-$C8+1)</f>
        <v/>
      </c>
      <c r="F8" s="10" t="str">
        <f aca="false">IF($C8="","",DATEDIF($C8,$D8,"Y"))</f>
        <v/>
      </c>
      <c r="G8" s="10" t="str">
        <f aca="false">IF($C8="","",IF(DATEDIF($C8,$D8,"Y")&gt;=1,기준표!$B$7,MIN(기준표!$B$7,DATEDIF($C8,$D8,"M"))))</f>
        <v/>
      </c>
      <c r="H8" s="10" t="str">
        <f aca="false">IF($C8="","",IF(DATEDIF($C8,$D8,"Y")&gt;=1,기준표!$B$8,0))</f>
        <v/>
      </c>
      <c r="I8" s="10" t="str">
        <f aca="false">IF($C8="","",IF(DATEDIF($C8,$D8,"Y")&gt;=3,INT((DATEDIF($C8,$D8,"Y")-1)/2),0))</f>
        <v/>
      </c>
      <c r="J8" s="10" t="str">
        <f aca="false">IF($C8="","",IF(DATEDIF($C8,$D8,"Y")&gt;=1,MIN(기준표!$B$9,$H8+$I8),$G8))</f>
        <v/>
      </c>
      <c r="K8" s="6"/>
      <c r="L8" s="10" t="str">
        <f aca="false">IF($C8="","",$J8-$K8)</f>
        <v/>
      </c>
      <c r="M8" s="11"/>
    </row>
    <row r="9" customFormat="false" ht="15" hidden="false" customHeight="false" outlineLevel="0" collapsed="false">
      <c r="A9" s="6"/>
      <c r="B9" s="6"/>
      <c r="C9" s="5"/>
      <c r="D9" s="17" t="str">
        <f aca="false">IF($C9="","",기준표!$B$5)</f>
        <v/>
      </c>
      <c r="E9" s="10" t="str">
        <f aca="false">IF($C9="","",$D9-$C9+1)</f>
        <v/>
      </c>
      <c r="F9" s="10" t="str">
        <f aca="false">IF($C9="","",DATEDIF($C9,$D9,"Y"))</f>
        <v/>
      </c>
      <c r="G9" s="10" t="str">
        <f aca="false">IF($C9="","",IF(DATEDIF($C9,$D9,"Y")&gt;=1,기준표!$B$7,MIN(기준표!$B$7,DATEDIF($C9,$D9,"M"))))</f>
        <v/>
      </c>
      <c r="H9" s="10" t="str">
        <f aca="false">IF($C9="","",IF(DATEDIF($C9,$D9,"Y")&gt;=1,기준표!$B$8,0))</f>
        <v/>
      </c>
      <c r="I9" s="10" t="str">
        <f aca="false">IF($C9="","",IF(DATEDIF($C9,$D9,"Y")&gt;=3,INT((DATEDIF($C9,$D9,"Y")-1)/2),0))</f>
        <v/>
      </c>
      <c r="J9" s="10" t="str">
        <f aca="false">IF($C9="","",IF(DATEDIF($C9,$D9,"Y")&gt;=1,MIN(기준표!$B$9,$H9+$I9),$G9))</f>
        <v/>
      </c>
      <c r="K9" s="6"/>
      <c r="L9" s="10" t="str">
        <f aca="false">IF($C9="","",$J9-$K9)</f>
        <v/>
      </c>
      <c r="M9" s="11"/>
    </row>
    <row r="10" customFormat="false" ht="15" hidden="false" customHeight="false" outlineLevel="0" collapsed="false">
      <c r="A10" s="6"/>
      <c r="B10" s="6"/>
      <c r="C10" s="5"/>
      <c r="D10" s="17" t="str">
        <f aca="false">IF($C10="","",기준표!$B$5)</f>
        <v/>
      </c>
      <c r="E10" s="10" t="str">
        <f aca="false">IF($C10="","",$D10-$C10+1)</f>
        <v/>
      </c>
      <c r="F10" s="10" t="str">
        <f aca="false">IF($C10="","",DATEDIF($C10,$D10,"Y"))</f>
        <v/>
      </c>
      <c r="G10" s="10" t="str">
        <f aca="false">IF($C10="","",IF(DATEDIF($C10,$D10,"Y")&gt;=1,기준표!$B$7,MIN(기준표!$B$7,DATEDIF($C10,$D10,"M"))))</f>
        <v/>
      </c>
      <c r="H10" s="10" t="str">
        <f aca="false">IF($C10="","",IF(DATEDIF($C10,$D10,"Y")&gt;=1,기준표!$B$8,0))</f>
        <v/>
      </c>
      <c r="I10" s="10" t="str">
        <f aca="false">IF($C10="","",IF(DATEDIF($C10,$D10,"Y")&gt;=3,INT((DATEDIF($C10,$D10,"Y")-1)/2),0))</f>
        <v/>
      </c>
      <c r="J10" s="10" t="str">
        <f aca="false">IF($C10="","",IF(DATEDIF($C10,$D10,"Y")&gt;=1,MIN(기준표!$B$9,$H10+$I10),$G10))</f>
        <v/>
      </c>
      <c r="K10" s="6"/>
      <c r="L10" s="10" t="str">
        <f aca="false">IF($C10="","",$J10-$K10)</f>
        <v/>
      </c>
      <c r="M10" s="11"/>
    </row>
    <row r="11" customFormat="false" ht="15" hidden="false" customHeight="false" outlineLevel="0" collapsed="false">
      <c r="A11" s="6"/>
      <c r="B11" s="6"/>
      <c r="C11" s="5"/>
      <c r="D11" s="17" t="str">
        <f aca="false">IF($C11="","",기준표!$B$5)</f>
        <v/>
      </c>
      <c r="E11" s="10" t="str">
        <f aca="false">IF($C11="","",$D11-$C11+1)</f>
        <v/>
      </c>
      <c r="F11" s="10" t="str">
        <f aca="false">IF($C11="","",DATEDIF($C11,$D11,"Y"))</f>
        <v/>
      </c>
      <c r="G11" s="10" t="str">
        <f aca="false">IF($C11="","",IF(DATEDIF($C11,$D11,"Y")&gt;=1,기준표!$B$7,MIN(기준표!$B$7,DATEDIF($C11,$D11,"M"))))</f>
        <v/>
      </c>
      <c r="H11" s="10" t="str">
        <f aca="false">IF($C11="","",IF(DATEDIF($C11,$D11,"Y")&gt;=1,기준표!$B$8,0))</f>
        <v/>
      </c>
      <c r="I11" s="10" t="str">
        <f aca="false">IF($C11="","",IF(DATEDIF($C11,$D11,"Y")&gt;=3,INT((DATEDIF($C11,$D11,"Y")-1)/2),0))</f>
        <v/>
      </c>
      <c r="J11" s="10" t="str">
        <f aca="false">IF($C11="","",IF(DATEDIF($C11,$D11,"Y")&gt;=1,MIN(기준표!$B$9,$H11+$I11),$G11))</f>
        <v/>
      </c>
      <c r="K11" s="6"/>
      <c r="L11" s="10" t="str">
        <f aca="false">IF($C11="","",$J11-$K11)</f>
        <v/>
      </c>
      <c r="M11" s="11"/>
    </row>
    <row r="12" customFormat="false" ht="15" hidden="false" customHeight="false" outlineLevel="0" collapsed="false">
      <c r="A12" s="6"/>
      <c r="B12" s="6"/>
      <c r="C12" s="5"/>
      <c r="D12" s="17" t="str">
        <f aca="false">IF($C12="","",기준표!$B$5)</f>
        <v/>
      </c>
      <c r="E12" s="10" t="str">
        <f aca="false">IF($C12="","",$D12-$C12+1)</f>
        <v/>
      </c>
      <c r="F12" s="10" t="str">
        <f aca="false">IF($C12="","",DATEDIF($C12,$D12,"Y"))</f>
        <v/>
      </c>
      <c r="G12" s="10" t="str">
        <f aca="false">IF($C12="","",IF(DATEDIF($C12,$D12,"Y")&gt;=1,기준표!$B$7,MIN(기준표!$B$7,DATEDIF($C12,$D12,"M"))))</f>
        <v/>
      </c>
      <c r="H12" s="10" t="str">
        <f aca="false">IF($C12="","",IF(DATEDIF($C12,$D12,"Y")&gt;=1,기준표!$B$8,0))</f>
        <v/>
      </c>
      <c r="I12" s="10" t="str">
        <f aca="false">IF($C12="","",IF(DATEDIF($C12,$D12,"Y")&gt;=3,INT((DATEDIF($C12,$D12,"Y")-1)/2),0))</f>
        <v/>
      </c>
      <c r="J12" s="10" t="str">
        <f aca="false">IF($C12="","",IF(DATEDIF($C12,$D12,"Y")&gt;=1,MIN(기준표!$B$9,$H12+$I12),$G12))</f>
        <v/>
      </c>
      <c r="K12" s="6"/>
      <c r="L12" s="10" t="str">
        <f aca="false">IF($C12="","",$J12-$K12)</f>
        <v/>
      </c>
      <c r="M12" s="11"/>
    </row>
    <row r="13" customFormat="false" ht="15" hidden="false" customHeight="false" outlineLevel="0" collapsed="false">
      <c r="A13" s="6"/>
      <c r="B13" s="6"/>
      <c r="C13" s="5"/>
      <c r="D13" s="17" t="str">
        <f aca="false">IF($C13="","",기준표!$B$5)</f>
        <v/>
      </c>
      <c r="E13" s="10" t="str">
        <f aca="false">IF($C13="","",$D13-$C13+1)</f>
        <v/>
      </c>
      <c r="F13" s="10" t="str">
        <f aca="false">IF($C13="","",DATEDIF($C13,$D13,"Y"))</f>
        <v/>
      </c>
      <c r="G13" s="10" t="str">
        <f aca="false">IF($C13="","",IF(DATEDIF($C13,$D13,"Y")&gt;=1,기준표!$B$7,MIN(기준표!$B$7,DATEDIF($C13,$D13,"M"))))</f>
        <v/>
      </c>
      <c r="H13" s="10" t="str">
        <f aca="false">IF($C13="","",IF(DATEDIF($C13,$D13,"Y")&gt;=1,기준표!$B$8,0))</f>
        <v/>
      </c>
      <c r="I13" s="10" t="str">
        <f aca="false">IF($C13="","",IF(DATEDIF($C13,$D13,"Y")&gt;=3,INT((DATEDIF($C13,$D13,"Y")-1)/2),0))</f>
        <v/>
      </c>
      <c r="J13" s="10" t="str">
        <f aca="false">IF($C13="","",IF(DATEDIF($C13,$D13,"Y")&gt;=1,MIN(기준표!$B$9,$H13+$I13),$G13))</f>
        <v/>
      </c>
      <c r="K13" s="6"/>
      <c r="L13" s="10" t="str">
        <f aca="false">IF($C13="","",$J13-$K13)</f>
        <v/>
      </c>
      <c r="M13" s="11"/>
    </row>
    <row r="14" customFormat="false" ht="15" hidden="false" customHeight="false" outlineLevel="0" collapsed="false">
      <c r="A14" s="6"/>
      <c r="B14" s="6"/>
      <c r="C14" s="5"/>
      <c r="D14" s="17" t="str">
        <f aca="false">IF($C14="","",기준표!$B$5)</f>
        <v/>
      </c>
      <c r="E14" s="10" t="str">
        <f aca="false">IF($C14="","",$D14-$C14+1)</f>
        <v/>
      </c>
      <c r="F14" s="10" t="str">
        <f aca="false">IF($C14="","",DATEDIF($C14,$D14,"Y"))</f>
        <v/>
      </c>
      <c r="G14" s="10" t="str">
        <f aca="false">IF($C14="","",IF(DATEDIF($C14,$D14,"Y")&gt;=1,기준표!$B$7,MIN(기준표!$B$7,DATEDIF($C14,$D14,"M"))))</f>
        <v/>
      </c>
      <c r="H14" s="10" t="str">
        <f aca="false">IF($C14="","",IF(DATEDIF($C14,$D14,"Y")&gt;=1,기준표!$B$8,0))</f>
        <v/>
      </c>
      <c r="I14" s="10" t="str">
        <f aca="false">IF($C14="","",IF(DATEDIF($C14,$D14,"Y")&gt;=3,INT((DATEDIF($C14,$D14,"Y")-1)/2),0))</f>
        <v/>
      </c>
      <c r="J14" s="10" t="str">
        <f aca="false">IF($C14="","",IF(DATEDIF($C14,$D14,"Y")&gt;=1,MIN(기준표!$B$9,$H14+$I14),$G14))</f>
        <v/>
      </c>
      <c r="K14" s="6"/>
      <c r="L14" s="10" t="str">
        <f aca="false">IF($C14="","",$J14-$K14)</f>
        <v/>
      </c>
      <c r="M14" s="11"/>
    </row>
    <row r="15" customFormat="false" ht="15" hidden="false" customHeight="false" outlineLevel="0" collapsed="false">
      <c r="A15" s="6"/>
      <c r="B15" s="6"/>
      <c r="C15" s="5"/>
      <c r="D15" s="17" t="str">
        <f aca="false">IF($C15="","",기준표!$B$5)</f>
        <v/>
      </c>
      <c r="E15" s="10" t="str">
        <f aca="false">IF($C15="","",$D15-$C15+1)</f>
        <v/>
      </c>
      <c r="F15" s="10" t="str">
        <f aca="false">IF($C15="","",DATEDIF($C15,$D15,"Y"))</f>
        <v/>
      </c>
      <c r="G15" s="10" t="str">
        <f aca="false">IF($C15="","",IF(DATEDIF($C15,$D15,"Y")&gt;=1,기준표!$B$7,MIN(기준표!$B$7,DATEDIF($C15,$D15,"M"))))</f>
        <v/>
      </c>
      <c r="H15" s="10" t="str">
        <f aca="false">IF($C15="","",IF(DATEDIF($C15,$D15,"Y")&gt;=1,기준표!$B$8,0))</f>
        <v/>
      </c>
      <c r="I15" s="10" t="str">
        <f aca="false">IF($C15="","",IF(DATEDIF($C15,$D15,"Y")&gt;=3,INT((DATEDIF($C15,$D15,"Y")-1)/2),0))</f>
        <v/>
      </c>
      <c r="J15" s="10" t="str">
        <f aca="false">IF($C15="","",IF(DATEDIF($C15,$D15,"Y")&gt;=1,MIN(기준표!$B$9,$H15+$I15),$G15))</f>
        <v/>
      </c>
      <c r="K15" s="6"/>
      <c r="L15" s="10" t="str">
        <f aca="false">IF($C15="","",$J15-$K15)</f>
        <v/>
      </c>
      <c r="M15" s="11"/>
    </row>
    <row r="16" customFormat="false" ht="15" hidden="false" customHeight="false" outlineLevel="0" collapsed="false">
      <c r="A16" s="6"/>
      <c r="B16" s="6"/>
      <c r="C16" s="5"/>
      <c r="D16" s="17" t="str">
        <f aca="false">IF($C16="","",기준표!$B$5)</f>
        <v/>
      </c>
      <c r="E16" s="10" t="str">
        <f aca="false">IF($C16="","",$D16-$C16+1)</f>
        <v/>
      </c>
      <c r="F16" s="10" t="str">
        <f aca="false">IF($C16="","",DATEDIF($C16,$D16,"Y"))</f>
        <v/>
      </c>
      <c r="G16" s="10" t="str">
        <f aca="false">IF($C16="","",IF(DATEDIF($C16,$D16,"Y")&gt;=1,기준표!$B$7,MIN(기준표!$B$7,DATEDIF($C16,$D16,"M"))))</f>
        <v/>
      </c>
      <c r="H16" s="10" t="str">
        <f aca="false">IF($C16="","",IF(DATEDIF($C16,$D16,"Y")&gt;=1,기준표!$B$8,0))</f>
        <v/>
      </c>
      <c r="I16" s="10" t="str">
        <f aca="false">IF($C16="","",IF(DATEDIF($C16,$D16,"Y")&gt;=3,INT((DATEDIF($C16,$D16,"Y")-1)/2),0))</f>
        <v/>
      </c>
      <c r="J16" s="10" t="str">
        <f aca="false">IF($C16="","",IF(DATEDIF($C16,$D16,"Y")&gt;=1,MIN(기준표!$B$9,$H16+$I16),$G16))</f>
        <v/>
      </c>
      <c r="K16" s="6"/>
      <c r="L16" s="10" t="str">
        <f aca="false">IF($C16="","",$J16-$K16)</f>
        <v/>
      </c>
      <c r="M16" s="11"/>
    </row>
    <row r="17" customFormat="false" ht="15" hidden="false" customHeight="false" outlineLevel="0" collapsed="false">
      <c r="A17" s="6"/>
      <c r="B17" s="6"/>
      <c r="C17" s="5"/>
      <c r="D17" s="17" t="str">
        <f aca="false">IF($C17="","",기준표!$B$5)</f>
        <v/>
      </c>
      <c r="E17" s="10" t="str">
        <f aca="false">IF($C17="","",$D17-$C17+1)</f>
        <v/>
      </c>
      <c r="F17" s="10" t="str">
        <f aca="false">IF($C17="","",DATEDIF($C17,$D17,"Y"))</f>
        <v/>
      </c>
      <c r="G17" s="10" t="str">
        <f aca="false">IF($C17="","",IF(DATEDIF($C17,$D17,"Y")&gt;=1,기준표!$B$7,MIN(기준표!$B$7,DATEDIF($C17,$D17,"M"))))</f>
        <v/>
      </c>
      <c r="H17" s="10" t="str">
        <f aca="false">IF($C17="","",IF(DATEDIF($C17,$D17,"Y")&gt;=1,기준표!$B$8,0))</f>
        <v/>
      </c>
      <c r="I17" s="10" t="str">
        <f aca="false">IF($C17="","",IF(DATEDIF($C17,$D17,"Y")&gt;=3,INT((DATEDIF($C17,$D17,"Y")-1)/2),0))</f>
        <v/>
      </c>
      <c r="J17" s="10" t="str">
        <f aca="false">IF($C17="","",IF(DATEDIF($C17,$D17,"Y")&gt;=1,MIN(기준표!$B$9,$H17+$I17),$G17))</f>
        <v/>
      </c>
      <c r="K17" s="6"/>
      <c r="L17" s="10" t="str">
        <f aca="false">IF($C17="","",$J17-$K17)</f>
        <v/>
      </c>
      <c r="M17" s="11"/>
    </row>
    <row r="18" customFormat="false" ht="15" hidden="false" customHeight="false" outlineLevel="0" collapsed="false">
      <c r="A18" s="6"/>
      <c r="B18" s="6"/>
      <c r="C18" s="5"/>
      <c r="D18" s="17" t="str">
        <f aca="false">IF($C18="","",기준표!$B$5)</f>
        <v/>
      </c>
      <c r="E18" s="10" t="str">
        <f aca="false">IF($C18="","",$D18-$C18+1)</f>
        <v/>
      </c>
      <c r="F18" s="10" t="str">
        <f aca="false">IF($C18="","",DATEDIF($C18,$D18,"Y"))</f>
        <v/>
      </c>
      <c r="G18" s="10" t="str">
        <f aca="false">IF($C18="","",IF(DATEDIF($C18,$D18,"Y")&gt;=1,기준표!$B$7,MIN(기준표!$B$7,DATEDIF($C18,$D18,"M"))))</f>
        <v/>
      </c>
      <c r="H18" s="10" t="str">
        <f aca="false">IF($C18="","",IF(DATEDIF($C18,$D18,"Y")&gt;=1,기준표!$B$8,0))</f>
        <v/>
      </c>
      <c r="I18" s="10" t="str">
        <f aca="false">IF($C18="","",IF(DATEDIF($C18,$D18,"Y")&gt;=3,INT((DATEDIF($C18,$D18,"Y")-1)/2),0))</f>
        <v/>
      </c>
      <c r="J18" s="10" t="str">
        <f aca="false">IF($C18="","",IF(DATEDIF($C18,$D18,"Y")&gt;=1,MIN(기준표!$B$9,$H18+$I18),$G18))</f>
        <v/>
      </c>
      <c r="K18" s="6"/>
      <c r="L18" s="10" t="str">
        <f aca="false">IF($C18="","",$J18-$K18)</f>
        <v/>
      </c>
      <c r="M18" s="11"/>
    </row>
    <row r="19" customFormat="false" ht="15" hidden="false" customHeight="false" outlineLevel="0" collapsed="false">
      <c r="A19" s="6"/>
      <c r="B19" s="6"/>
      <c r="C19" s="5"/>
      <c r="D19" s="17" t="str">
        <f aca="false">IF($C19="","",기준표!$B$5)</f>
        <v/>
      </c>
      <c r="E19" s="10" t="str">
        <f aca="false">IF($C19="","",$D19-$C19+1)</f>
        <v/>
      </c>
      <c r="F19" s="10" t="str">
        <f aca="false">IF($C19="","",DATEDIF($C19,$D19,"Y"))</f>
        <v/>
      </c>
      <c r="G19" s="10" t="str">
        <f aca="false">IF($C19="","",IF(DATEDIF($C19,$D19,"Y")&gt;=1,기준표!$B$7,MIN(기준표!$B$7,DATEDIF($C19,$D19,"M"))))</f>
        <v/>
      </c>
      <c r="H19" s="10" t="str">
        <f aca="false">IF($C19="","",IF(DATEDIF($C19,$D19,"Y")&gt;=1,기준표!$B$8,0))</f>
        <v/>
      </c>
      <c r="I19" s="10" t="str">
        <f aca="false">IF($C19="","",IF(DATEDIF($C19,$D19,"Y")&gt;=3,INT((DATEDIF($C19,$D19,"Y")-1)/2),0))</f>
        <v/>
      </c>
      <c r="J19" s="10" t="str">
        <f aca="false">IF($C19="","",IF(DATEDIF($C19,$D19,"Y")&gt;=1,MIN(기준표!$B$9,$H19+$I19),$G19))</f>
        <v/>
      </c>
      <c r="K19" s="6"/>
      <c r="L19" s="10" t="str">
        <f aca="false">IF($C19="","",$J19-$K19)</f>
        <v/>
      </c>
      <c r="M19" s="11"/>
    </row>
    <row r="20" customFormat="false" ht="15" hidden="false" customHeight="false" outlineLevel="0" collapsed="false">
      <c r="A20" s="6"/>
      <c r="B20" s="6"/>
      <c r="C20" s="5"/>
      <c r="D20" s="17" t="str">
        <f aca="false">IF($C20="","",기준표!$B$5)</f>
        <v/>
      </c>
      <c r="E20" s="10" t="str">
        <f aca="false">IF($C20="","",$D20-$C20+1)</f>
        <v/>
      </c>
      <c r="F20" s="10" t="str">
        <f aca="false">IF($C20="","",DATEDIF($C20,$D20,"Y"))</f>
        <v/>
      </c>
      <c r="G20" s="10" t="str">
        <f aca="false">IF($C20="","",IF(DATEDIF($C20,$D20,"Y")&gt;=1,기준표!$B$7,MIN(기준표!$B$7,DATEDIF($C20,$D20,"M"))))</f>
        <v/>
      </c>
      <c r="H20" s="10" t="str">
        <f aca="false">IF($C20="","",IF(DATEDIF($C20,$D20,"Y")&gt;=1,기준표!$B$8,0))</f>
        <v/>
      </c>
      <c r="I20" s="10" t="str">
        <f aca="false">IF($C20="","",IF(DATEDIF($C20,$D20,"Y")&gt;=3,INT((DATEDIF($C20,$D20,"Y")-1)/2),0))</f>
        <v/>
      </c>
      <c r="J20" s="10" t="str">
        <f aca="false">IF($C20="","",IF(DATEDIF($C20,$D20,"Y")&gt;=1,MIN(기준표!$B$9,$H20+$I20),$G20))</f>
        <v/>
      </c>
      <c r="K20" s="6"/>
      <c r="L20" s="10" t="str">
        <f aca="false">IF($C20="","",$J20-$K20)</f>
        <v/>
      </c>
      <c r="M20" s="11"/>
    </row>
    <row r="21" customFormat="false" ht="15" hidden="false" customHeight="false" outlineLevel="0" collapsed="false">
      <c r="A21" s="6"/>
      <c r="B21" s="6"/>
      <c r="C21" s="5"/>
      <c r="D21" s="17" t="str">
        <f aca="false">IF($C21="","",기준표!$B$5)</f>
        <v/>
      </c>
      <c r="E21" s="10" t="str">
        <f aca="false">IF($C21="","",$D21-$C21+1)</f>
        <v/>
      </c>
      <c r="F21" s="10" t="str">
        <f aca="false">IF($C21="","",DATEDIF($C21,$D21,"Y"))</f>
        <v/>
      </c>
      <c r="G21" s="10" t="str">
        <f aca="false">IF($C21="","",IF(DATEDIF($C21,$D21,"Y")&gt;=1,기준표!$B$7,MIN(기준표!$B$7,DATEDIF($C21,$D21,"M"))))</f>
        <v/>
      </c>
      <c r="H21" s="10" t="str">
        <f aca="false">IF($C21="","",IF(DATEDIF($C21,$D21,"Y")&gt;=1,기준표!$B$8,0))</f>
        <v/>
      </c>
      <c r="I21" s="10" t="str">
        <f aca="false">IF($C21="","",IF(DATEDIF($C21,$D21,"Y")&gt;=3,INT((DATEDIF($C21,$D21,"Y")-1)/2),0))</f>
        <v/>
      </c>
      <c r="J21" s="10" t="str">
        <f aca="false">IF($C21="","",IF(DATEDIF($C21,$D21,"Y")&gt;=1,MIN(기준표!$B$9,$H21+$I21),$G21))</f>
        <v/>
      </c>
      <c r="K21" s="6"/>
      <c r="L21" s="10" t="str">
        <f aca="false">IF($C21="","",$J21-$K21)</f>
        <v/>
      </c>
      <c r="M21" s="11"/>
    </row>
    <row r="22" customFormat="false" ht="15" hidden="false" customHeight="false" outlineLevel="0" collapsed="false">
      <c r="A22" s="6"/>
      <c r="B22" s="6"/>
      <c r="C22" s="5"/>
      <c r="D22" s="17" t="str">
        <f aca="false">IF($C22="","",기준표!$B$5)</f>
        <v/>
      </c>
      <c r="E22" s="10" t="str">
        <f aca="false">IF($C22="","",$D22-$C22+1)</f>
        <v/>
      </c>
      <c r="F22" s="10" t="str">
        <f aca="false">IF($C22="","",DATEDIF($C22,$D22,"Y"))</f>
        <v/>
      </c>
      <c r="G22" s="10" t="str">
        <f aca="false">IF($C22="","",IF(DATEDIF($C22,$D22,"Y")&gt;=1,기준표!$B$7,MIN(기준표!$B$7,DATEDIF($C22,$D22,"M"))))</f>
        <v/>
      </c>
      <c r="H22" s="10" t="str">
        <f aca="false">IF($C22="","",IF(DATEDIF($C22,$D22,"Y")&gt;=1,기준표!$B$8,0))</f>
        <v/>
      </c>
      <c r="I22" s="10" t="str">
        <f aca="false">IF($C22="","",IF(DATEDIF($C22,$D22,"Y")&gt;=3,INT((DATEDIF($C22,$D22,"Y")-1)/2),0))</f>
        <v/>
      </c>
      <c r="J22" s="10" t="str">
        <f aca="false">IF($C22="","",IF(DATEDIF($C22,$D22,"Y")&gt;=1,MIN(기준표!$B$9,$H22+$I22),$G22))</f>
        <v/>
      </c>
      <c r="K22" s="6"/>
      <c r="L22" s="10" t="str">
        <f aca="false">IF($C22="","",$J22-$K22)</f>
        <v/>
      </c>
      <c r="M22" s="11"/>
    </row>
    <row r="23" customFormat="false" ht="15" hidden="false" customHeight="false" outlineLevel="0" collapsed="false">
      <c r="A23" s="6"/>
      <c r="B23" s="6"/>
      <c r="C23" s="5"/>
      <c r="D23" s="17" t="str">
        <f aca="false">IF($C23="","",기준표!$B$5)</f>
        <v/>
      </c>
      <c r="E23" s="10" t="str">
        <f aca="false">IF($C23="","",$D23-$C23+1)</f>
        <v/>
      </c>
      <c r="F23" s="10" t="str">
        <f aca="false">IF($C23="","",DATEDIF($C23,$D23,"Y"))</f>
        <v/>
      </c>
      <c r="G23" s="10" t="str">
        <f aca="false">IF($C23="","",IF(DATEDIF($C23,$D23,"Y")&gt;=1,기준표!$B$7,MIN(기준표!$B$7,DATEDIF($C23,$D23,"M"))))</f>
        <v/>
      </c>
      <c r="H23" s="10" t="str">
        <f aca="false">IF($C23="","",IF(DATEDIF($C23,$D23,"Y")&gt;=1,기준표!$B$8,0))</f>
        <v/>
      </c>
      <c r="I23" s="10" t="str">
        <f aca="false">IF($C23="","",IF(DATEDIF($C23,$D23,"Y")&gt;=3,INT((DATEDIF($C23,$D23,"Y")-1)/2),0))</f>
        <v/>
      </c>
      <c r="J23" s="10" t="str">
        <f aca="false">IF($C23="","",IF(DATEDIF($C23,$D23,"Y")&gt;=1,MIN(기준표!$B$9,$H23+$I23),$G23))</f>
        <v/>
      </c>
      <c r="K23" s="6"/>
      <c r="L23" s="10" t="str">
        <f aca="false">IF($C23="","",$J23-$K23)</f>
        <v/>
      </c>
      <c r="M23" s="11"/>
    </row>
    <row r="24" customFormat="false" ht="15" hidden="false" customHeight="false" outlineLevel="0" collapsed="false">
      <c r="A24" s="6"/>
      <c r="B24" s="6"/>
      <c r="C24" s="5"/>
      <c r="D24" s="17" t="str">
        <f aca="false">IF($C24="","",기준표!$B$5)</f>
        <v/>
      </c>
      <c r="E24" s="10" t="str">
        <f aca="false">IF($C24="","",$D24-$C24+1)</f>
        <v/>
      </c>
      <c r="F24" s="10" t="str">
        <f aca="false">IF($C24="","",DATEDIF($C24,$D24,"Y"))</f>
        <v/>
      </c>
      <c r="G24" s="10" t="str">
        <f aca="false">IF($C24="","",IF(DATEDIF($C24,$D24,"Y")&gt;=1,기준표!$B$7,MIN(기준표!$B$7,DATEDIF($C24,$D24,"M"))))</f>
        <v/>
      </c>
      <c r="H24" s="10" t="str">
        <f aca="false">IF($C24="","",IF(DATEDIF($C24,$D24,"Y")&gt;=1,기준표!$B$8,0))</f>
        <v/>
      </c>
      <c r="I24" s="10" t="str">
        <f aca="false">IF($C24="","",IF(DATEDIF($C24,$D24,"Y")&gt;=3,INT((DATEDIF($C24,$D24,"Y")-1)/2),0))</f>
        <v/>
      </c>
      <c r="J24" s="10" t="str">
        <f aca="false">IF($C24="","",IF(DATEDIF($C24,$D24,"Y")&gt;=1,MIN(기준표!$B$9,$H24+$I24),$G24))</f>
        <v/>
      </c>
      <c r="K24" s="6"/>
      <c r="L24" s="10" t="str">
        <f aca="false">IF($C24="","",$J24-$K24)</f>
        <v/>
      </c>
      <c r="M24" s="11"/>
    </row>
    <row r="25" customFormat="false" ht="15" hidden="false" customHeight="false" outlineLevel="0" collapsed="false">
      <c r="A25" s="6"/>
      <c r="B25" s="6"/>
      <c r="C25" s="5"/>
      <c r="D25" s="17" t="str">
        <f aca="false">IF($C25="","",기준표!$B$5)</f>
        <v/>
      </c>
      <c r="E25" s="10" t="str">
        <f aca="false">IF($C25="","",$D25-$C25+1)</f>
        <v/>
      </c>
      <c r="F25" s="10" t="str">
        <f aca="false">IF($C25="","",DATEDIF($C25,$D25,"Y"))</f>
        <v/>
      </c>
      <c r="G25" s="10" t="str">
        <f aca="false">IF($C25="","",IF(DATEDIF($C25,$D25,"Y")&gt;=1,기준표!$B$7,MIN(기준표!$B$7,DATEDIF($C25,$D25,"M"))))</f>
        <v/>
      </c>
      <c r="H25" s="10" t="str">
        <f aca="false">IF($C25="","",IF(DATEDIF($C25,$D25,"Y")&gt;=1,기준표!$B$8,0))</f>
        <v/>
      </c>
      <c r="I25" s="10" t="str">
        <f aca="false">IF($C25="","",IF(DATEDIF($C25,$D25,"Y")&gt;=3,INT((DATEDIF($C25,$D25,"Y")-1)/2),0))</f>
        <v/>
      </c>
      <c r="J25" s="10" t="str">
        <f aca="false">IF($C25="","",IF(DATEDIF($C25,$D25,"Y")&gt;=1,MIN(기준표!$B$9,$H25+$I25),$G25))</f>
        <v/>
      </c>
      <c r="K25" s="6"/>
      <c r="L25" s="10" t="str">
        <f aca="false">IF($C25="","",$J25-$K25)</f>
        <v/>
      </c>
      <c r="M25" s="11"/>
    </row>
    <row r="26" customFormat="false" ht="15" hidden="false" customHeight="false" outlineLevel="0" collapsed="false">
      <c r="A26" s="6"/>
      <c r="B26" s="6"/>
      <c r="C26" s="5"/>
      <c r="D26" s="17" t="str">
        <f aca="false">IF($C26="","",기준표!$B$5)</f>
        <v/>
      </c>
      <c r="E26" s="10" t="str">
        <f aca="false">IF($C26="","",$D26-$C26+1)</f>
        <v/>
      </c>
      <c r="F26" s="10" t="str">
        <f aca="false">IF($C26="","",DATEDIF($C26,$D26,"Y"))</f>
        <v/>
      </c>
      <c r="G26" s="10" t="str">
        <f aca="false">IF($C26="","",IF(DATEDIF($C26,$D26,"Y")&gt;=1,기준표!$B$7,MIN(기준표!$B$7,DATEDIF($C26,$D26,"M"))))</f>
        <v/>
      </c>
      <c r="H26" s="10" t="str">
        <f aca="false">IF($C26="","",IF(DATEDIF($C26,$D26,"Y")&gt;=1,기준표!$B$8,0))</f>
        <v/>
      </c>
      <c r="I26" s="10" t="str">
        <f aca="false">IF($C26="","",IF(DATEDIF($C26,$D26,"Y")&gt;=3,INT((DATEDIF($C26,$D26,"Y")-1)/2),0))</f>
        <v/>
      </c>
      <c r="J26" s="10" t="str">
        <f aca="false">IF($C26="","",IF(DATEDIF($C26,$D26,"Y")&gt;=1,MIN(기준표!$B$9,$H26+$I26),$G26))</f>
        <v/>
      </c>
      <c r="K26" s="6"/>
      <c r="L26" s="10" t="str">
        <f aca="false">IF($C26="","",$J26-$K26)</f>
        <v/>
      </c>
      <c r="M26" s="11"/>
    </row>
    <row r="27" customFormat="false" ht="15" hidden="false" customHeight="false" outlineLevel="0" collapsed="false">
      <c r="A27" s="6"/>
      <c r="B27" s="6"/>
      <c r="C27" s="5"/>
      <c r="D27" s="17" t="str">
        <f aca="false">IF($C27="","",기준표!$B$5)</f>
        <v/>
      </c>
      <c r="E27" s="10" t="str">
        <f aca="false">IF($C27="","",$D27-$C27+1)</f>
        <v/>
      </c>
      <c r="F27" s="10" t="str">
        <f aca="false">IF($C27="","",DATEDIF($C27,$D27,"Y"))</f>
        <v/>
      </c>
      <c r="G27" s="10" t="str">
        <f aca="false">IF($C27="","",IF(DATEDIF($C27,$D27,"Y")&gt;=1,기준표!$B$7,MIN(기준표!$B$7,DATEDIF($C27,$D27,"M"))))</f>
        <v/>
      </c>
      <c r="H27" s="10" t="str">
        <f aca="false">IF($C27="","",IF(DATEDIF($C27,$D27,"Y")&gt;=1,기준표!$B$8,0))</f>
        <v/>
      </c>
      <c r="I27" s="10" t="str">
        <f aca="false">IF($C27="","",IF(DATEDIF($C27,$D27,"Y")&gt;=3,INT((DATEDIF($C27,$D27,"Y")-1)/2),0))</f>
        <v/>
      </c>
      <c r="J27" s="10" t="str">
        <f aca="false">IF($C27="","",IF(DATEDIF($C27,$D27,"Y")&gt;=1,MIN(기준표!$B$9,$H27+$I27),$G27))</f>
        <v/>
      </c>
      <c r="K27" s="6"/>
      <c r="L27" s="10" t="str">
        <f aca="false">IF($C27="","",$J27-$K27)</f>
        <v/>
      </c>
      <c r="M27" s="11"/>
    </row>
    <row r="28" customFormat="false" ht="15" hidden="false" customHeight="false" outlineLevel="0" collapsed="false">
      <c r="A28" s="6"/>
      <c r="B28" s="6"/>
      <c r="C28" s="5"/>
      <c r="D28" s="17" t="str">
        <f aca="false">IF($C28="","",기준표!$B$5)</f>
        <v/>
      </c>
      <c r="E28" s="10" t="str">
        <f aca="false">IF($C28="","",$D28-$C28+1)</f>
        <v/>
      </c>
      <c r="F28" s="10" t="str">
        <f aca="false">IF($C28="","",DATEDIF($C28,$D28,"Y"))</f>
        <v/>
      </c>
      <c r="G28" s="10" t="str">
        <f aca="false">IF($C28="","",IF(DATEDIF($C28,$D28,"Y")&gt;=1,기준표!$B$7,MIN(기준표!$B$7,DATEDIF($C28,$D28,"M"))))</f>
        <v/>
      </c>
      <c r="H28" s="10" t="str">
        <f aca="false">IF($C28="","",IF(DATEDIF($C28,$D28,"Y")&gt;=1,기준표!$B$8,0))</f>
        <v/>
      </c>
      <c r="I28" s="10" t="str">
        <f aca="false">IF($C28="","",IF(DATEDIF($C28,$D28,"Y")&gt;=3,INT((DATEDIF($C28,$D28,"Y")-1)/2),0))</f>
        <v/>
      </c>
      <c r="J28" s="10" t="str">
        <f aca="false">IF($C28="","",IF(DATEDIF($C28,$D28,"Y")&gt;=1,MIN(기준표!$B$9,$H28+$I28),$G28))</f>
        <v/>
      </c>
      <c r="K28" s="6"/>
      <c r="L28" s="10" t="str">
        <f aca="false">IF($C28="","",$J28-$K28)</f>
        <v/>
      </c>
      <c r="M28" s="11"/>
    </row>
    <row r="29" customFormat="false" ht="15" hidden="false" customHeight="false" outlineLevel="0" collapsed="false">
      <c r="A29" s="6"/>
      <c r="B29" s="6"/>
      <c r="C29" s="5"/>
      <c r="D29" s="17" t="str">
        <f aca="false">IF($C29="","",기준표!$B$5)</f>
        <v/>
      </c>
      <c r="E29" s="10" t="str">
        <f aca="false">IF($C29="","",$D29-$C29+1)</f>
        <v/>
      </c>
      <c r="F29" s="10" t="str">
        <f aca="false">IF($C29="","",DATEDIF($C29,$D29,"Y"))</f>
        <v/>
      </c>
      <c r="G29" s="10" t="str">
        <f aca="false">IF($C29="","",IF(DATEDIF($C29,$D29,"Y")&gt;=1,기준표!$B$7,MIN(기준표!$B$7,DATEDIF($C29,$D29,"M"))))</f>
        <v/>
      </c>
      <c r="H29" s="10" t="str">
        <f aca="false">IF($C29="","",IF(DATEDIF($C29,$D29,"Y")&gt;=1,기준표!$B$8,0))</f>
        <v/>
      </c>
      <c r="I29" s="10" t="str">
        <f aca="false">IF($C29="","",IF(DATEDIF($C29,$D29,"Y")&gt;=3,INT((DATEDIF($C29,$D29,"Y")-1)/2),0))</f>
        <v/>
      </c>
      <c r="J29" s="10" t="str">
        <f aca="false">IF($C29="","",IF(DATEDIF($C29,$D29,"Y")&gt;=1,MIN(기준표!$B$9,$H29+$I29),$G29))</f>
        <v/>
      </c>
      <c r="K29" s="6"/>
      <c r="L29" s="10" t="str">
        <f aca="false">IF($C29="","",$J29-$K29)</f>
        <v/>
      </c>
      <c r="M29" s="11"/>
    </row>
    <row r="30" customFormat="false" ht="15" hidden="false" customHeight="false" outlineLevel="0" collapsed="false">
      <c r="A30" s="6"/>
      <c r="B30" s="6"/>
      <c r="C30" s="5"/>
      <c r="D30" s="17" t="str">
        <f aca="false">IF($C30="","",기준표!$B$5)</f>
        <v/>
      </c>
      <c r="E30" s="10" t="str">
        <f aca="false">IF($C30="","",$D30-$C30+1)</f>
        <v/>
      </c>
      <c r="F30" s="10" t="str">
        <f aca="false">IF($C30="","",DATEDIF($C30,$D30,"Y"))</f>
        <v/>
      </c>
      <c r="G30" s="10" t="str">
        <f aca="false">IF($C30="","",IF(DATEDIF($C30,$D30,"Y")&gt;=1,기준표!$B$7,MIN(기준표!$B$7,DATEDIF($C30,$D30,"M"))))</f>
        <v/>
      </c>
      <c r="H30" s="10" t="str">
        <f aca="false">IF($C30="","",IF(DATEDIF($C30,$D30,"Y")&gt;=1,기준표!$B$8,0))</f>
        <v/>
      </c>
      <c r="I30" s="10" t="str">
        <f aca="false">IF($C30="","",IF(DATEDIF($C30,$D30,"Y")&gt;=3,INT((DATEDIF($C30,$D30,"Y")-1)/2),0))</f>
        <v/>
      </c>
      <c r="J30" s="10" t="str">
        <f aca="false">IF($C30="","",IF(DATEDIF($C30,$D30,"Y")&gt;=1,MIN(기준표!$B$9,$H30+$I30),$G30))</f>
        <v/>
      </c>
      <c r="K30" s="6"/>
      <c r="L30" s="10" t="str">
        <f aca="false">IF($C30="","",$J30-$K30)</f>
        <v/>
      </c>
      <c r="M30" s="11"/>
    </row>
    <row r="31" customFormat="false" ht="15" hidden="false" customHeight="false" outlineLevel="0" collapsed="false">
      <c r="A31" s="6"/>
      <c r="B31" s="6"/>
      <c r="C31" s="5"/>
      <c r="D31" s="17" t="str">
        <f aca="false">IF($C31="","",기준표!$B$5)</f>
        <v/>
      </c>
      <c r="E31" s="10" t="str">
        <f aca="false">IF($C31="","",$D31-$C31+1)</f>
        <v/>
      </c>
      <c r="F31" s="10" t="str">
        <f aca="false">IF($C31="","",DATEDIF($C31,$D31,"Y"))</f>
        <v/>
      </c>
      <c r="G31" s="10" t="str">
        <f aca="false">IF($C31="","",IF(DATEDIF($C31,$D31,"Y")&gt;=1,기준표!$B$7,MIN(기준표!$B$7,DATEDIF($C31,$D31,"M"))))</f>
        <v/>
      </c>
      <c r="H31" s="10" t="str">
        <f aca="false">IF($C31="","",IF(DATEDIF($C31,$D31,"Y")&gt;=1,기준표!$B$8,0))</f>
        <v/>
      </c>
      <c r="I31" s="10" t="str">
        <f aca="false">IF($C31="","",IF(DATEDIF($C31,$D31,"Y")&gt;=3,INT((DATEDIF($C31,$D31,"Y")-1)/2),0))</f>
        <v/>
      </c>
      <c r="J31" s="10" t="str">
        <f aca="false">IF($C31="","",IF(DATEDIF($C31,$D31,"Y")&gt;=1,MIN(기준표!$B$9,$H31+$I31),$G31))</f>
        <v/>
      </c>
      <c r="K31" s="6"/>
      <c r="L31" s="10" t="str">
        <f aca="false">IF($C31="","",$J31-$K31)</f>
        <v/>
      </c>
      <c r="M31" s="11"/>
    </row>
    <row r="32" customFormat="false" ht="15" hidden="false" customHeight="false" outlineLevel="0" collapsed="false">
      <c r="A32" s="6"/>
      <c r="B32" s="6"/>
      <c r="C32" s="5"/>
      <c r="D32" s="17" t="str">
        <f aca="false">IF($C32="","",기준표!$B$5)</f>
        <v/>
      </c>
      <c r="E32" s="10" t="str">
        <f aca="false">IF($C32="","",$D32-$C32+1)</f>
        <v/>
      </c>
      <c r="F32" s="10" t="str">
        <f aca="false">IF($C32="","",DATEDIF($C32,$D32,"Y"))</f>
        <v/>
      </c>
      <c r="G32" s="10" t="str">
        <f aca="false">IF($C32="","",IF(DATEDIF($C32,$D32,"Y")&gt;=1,기준표!$B$7,MIN(기준표!$B$7,DATEDIF($C32,$D32,"M"))))</f>
        <v/>
      </c>
      <c r="H32" s="10" t="str">
        <f aca="false">IF($C32="","",IF(DATEDIF($C32,$D32,"Y")&gt;=1,기준표!$B$8,0))</f>
        <v/>
      </c>
      <c r="I32" s="10" t="str">
        <f aca="false">IF($C32="","",IF(DATEDIF($C32,$D32,"Y")&gt;=3,INT((DATEDIF($C32,$D32,"Y")-1)/2),0))</f>
        <v/>
      </c>
      <c r="J32" s="10" t="str">
        <f aca="false">IF($C32="","",IF(DATEDIF($C32,$D32,"Y")&gt;=1,MIN(기준표!$B$9,$H32+$I32),$G32))</f>
        <v/>
      </c>
      <c r="K32" s="6"/>
      <c r="L32" s="10" t="str">
        <f aca="false">IF($C32="","",$J32-$K32)</f>
        <v/>
      </c>
      <c r="M32" s="11"/>
    </row>
    <row r="33" customFormat="false" ht="15" hidden="false" customHeight="false" outlineLevel="0" collapsed="false">
      <c r="A33" s="6"/>
      <c r="B33" s="6"/>
      <c r="C33" s="5"/>
      <c r="D33" s="17" t="str">
        <f aca="false">IF($C33="","",기준표!$B$5)</f>
        <v/>
      </c>
      <c r="E33" s="10" t="str">
        <f aca="false">IF($C33="","",$D33-$C33+1)</f>
        <v/>
      </c>
      <c r="F33" s="10" t="str">
        <f aca="false">IF($C33="","",DATEDIF($C33,$D33,"Y"))</f>
        <v/>
      </c>
      <c r="G33" s="10" t="str">
        <f aca="false">IF($C33="","",IF(DATEDIF($C33,$D33,"Y")&gt;=1,기준표!$B$7,MIN(기준표!$B$7,DATEDIF($C33,$D33,"M"))))</f>
        <v/>
      </c>
      <c r="H33" s="10" t="str">
        <f aca="false">IF($C33="","",IF(DATEDIF($C33,$D33,"Y")&gt;=1,기준표!$B$8,0))</f>
        <v/>
      </c>
      <c r="I33" s="10" t="str">
        <f aca="false">IF($C33="","",IF(DATEDIF($C33,$D33,"Y")&gt;=3,INT((DATEDIF($C33,$D33,"Y")-1)/2),0))</f>
        <v/>
      </c>
      <c r="J33" s="10" t="str">
        <f aca="false">IF($C33="","",IF(DATEDIF($C33,$D33,"Y")&gt;=1,MIN(기준표!$B$9,$H33+$I33),$G33))</f>
        <v/>
      </c>
      <c r="K33" s="6"/>
      <c r="L33" s="10" t="str">
        <f aca="false">IF($C33="","",$J33-$K33)</f>
        <v/>
      </c>
      <c r="M33" s="11"/>
    </row>
    <row r="34" customFormat="false" ht="15" hidden="false" customHeight="false" outlineLevel="0" collapsed="false">
      <c r="A34" s="6"/>
      <c r="B34" s="6"/>
      <c r="C34" s="5"/>
      <c r="D34" s="17" t="str">
        <f aca="false">IF($C34="","",기준표!$B$5)</f>
        <v/>
      </c>
      <c r="E34" s="10" t="str">
        <f aca="false">IF($C34="","",$D34-$C34+1)</f>
        <v/>
      </c>
      <c r="F34" s="10" t="str">
        <f aca="false">IF($C34="","",DATEDIF($C34,$D34,"Y"))</f>
        <v/>
      </c>
      <c r="G34" s="10" t="str">
        <f aca="false">IF($C34="","",IF(DATEDIF($C34,$D34,"Y")&gt;=1,기준표!$B$7,MIN(기준표!$B$7,DATEDIF($C34,$D34,"M"))))</f>
        <v/>
      </c>
      <c r="H34" s="10" t="str">
        <f aca="false">IF($C34="","",IF(DATEDIF($C34,$D34,"Y")&gt;=1,기준표!$B$8,0))</f>
        <v/>
      </c>
      <c r="I34" s="10" t="str">
        <f aca="false">IF($C34="","",IF(DATEDIF($C34,$D34,"Y")&gt;=3,INT((DATEDIF($C34,$D34,"Y")-1)/2),0))</f>
        <v/>
      </c>
      <c r="J34" s="10" t="str">
        <f aca="false">IF($C34="","",IF(DATEDIF($C34,$D34,"Y")&gt;=1,MIN(기준표!$B$9,$H34+$I34),$G34))</f>
        <v/>
      </c>
      <c r="K34" s="6"/>
      <c r="L34" s="10" t="str">
        <f aca="false">IF($C34="","",$J34-$K34)</f>
        <v/>
      </c>
      <c r="M34" s="11"/>
    </row>
    <row r="35" customFormat="false" ht="15" hidden="false" customHeight="false" outlineLevel="0" collapsed="false">
      <c r="A35" s="6"/>
      <c r="B35" s="6"/>
      <c r="C35" s="5"/>
      <c r="D35" s="17" t="str">
        <f aca="false">IF($C35="","",기준표!$B$5)</f>
        <v/>
      </c>
      <c r="E35" s="10" t="str">
        <f aca="false">IF($C35="","",$D35-$C35+1)</f>
        <v/>
      </c>
      <c r="F35" s="10" t="str">
        <f aca="false">IF($C35="","",DATEDIF($C35,$D35,"Y"))</f>
        <v/>
      </c>
      <c r="G35" s="10" t="str">
        <f aca="false">IF($C35="","",IF(DATEDIF($C35,$D35,"Y")&gt;=1,기준표!$B$7,MIN(기준표!$B$7,DATEDIF($C35,$D35,"M"))))</f>
        <v/>
      </c>
      <c r="H35" s="10" t="str">
        <f aca="false">IF($C35="","",IF(DATEDIF($C35,$D35,"Y")&gt;=1,기준표!$B$8,0))</f>
        <v/>
      </c>
      <c r="I35" s="10" t="str">
        <f aca="false">IF($C35="","",IF(DATEDIF($C35,$D35,"Y")&gt;=3,INT((DATEDIF($C35,$D35,"Y")-1)/2),0))</f>
        <v/>
      </c>
      <c r="J35" s="10" t="str">
        <f aca="false">IF($C35="","",IF(DATEDIF($C35,$D35,"Y")&gt;=1,MIN(기준표!$B$9,$H35+$I35),$G35))</f>
        <v/>
      </c>
      <c r="K35" s="6"/>
      <c r="L35" s="10" t="str">
        <f aca="false">IF($C35="","",$J35-$K35)</f>
        <v/>
      </c>
      <c r="M35" s="11"/>
    </row>
    <row r="36" customFormat="false" ht="15" hidden="false" customHeight="false" outlineLevel="0" collapsed="false">
      <c r="A36" s="6"/>
      <c r="B36" s="6"/>
      <c r="C36" s="5"/>
      <c r="D36" s="17" t="str">
        <f aca="false">IF($C36="","",기준표!$B$5)</f>
        <v/>
      </c>
      <c r="E36" s="10" t="str">
        <f aca="false">IF($C36="","",$D36-$C36+1)</f>
        <v/>
      </c>
      <c r="F36" s="10" t="str">
        <f aca="false">IF($C36="","",DATEDIF($C36,$D36,"Y"))</f>
        <v/>
      </c>
      <c r="G36" s="10" t="str">
        <f aca="false">IF($C36="","",IF(DATEDIF($C36,$D36,"Y")&gt;=1,기준표!$B$7,MIN(기준표!$B$7,DATEDIF($C36,$D36,"M"))))</f>
        <v/>
      </c>
      <c r="H36" s="10" t="str">
        <f aca="false">IF($C36="","",IF(DATEDIF($C36,$D36,"Y")&gt;=1,기준표!$B$8,0))</f>
        <v/>
      </c>
      <c r="I36" s="10" t="str">
        <f aca="false">IF($C36="","",IF(DATEDIF($C36,$D36,"Y")&gt;=3,INT((DATEDIF($C36,$D36,"Y")-1)/2),0))</f>
        <v/>
      </c>
      <c r="J36" s="10" t="str">
        <f aca="false">IF($C36="","",IF(DATEDIF($C36,$D36,"Y")&gt;=1,MIN(기준표!$B$9,$H36+$I36),$G36))</f>
        <v/>
      </c>
      <c r="K36" s="6"/>
      <c r="L36" s="10" t="str">
        <f aca="false">IF($C36="","",$J36-$K36)</f>
        <v/>
      </c>
      <c r="M36" s="11"/>
    </row>
    <row r="37" customFormat="false" ht="15" hidden="false" customHeight="false" outlineLevel="0" collapsed="false">
      <c r="A37" s="6"/>
      <c r="B37" s="6"/>
      <c r="C37" s="5"/>
      <c r="D37" s="17" t="str">
        <f aca="false">IF($C37="","",기준표!$B$5)</f>
        <v/>
      </c>
      <c r="E37" s="10" t="str">
        <f aca="false">IF($C37="","",$D37-$C37+1)</f>
        <v/>
      </c>
      <c r="F37" s="10" t="str">
        <f aca="false">IF($C37="","",DATEDIF($C37,$D37,"Y"))</f>
        <v/>
      </c>
      <c r="G37" s="10" t="str">
        <f aca="false">IF($C37="","",IF(DATEDIF($C37,$D37,"Y")&gt;=1,기준표!$B$7,MIN(기준표!$B$7,DATEDIF($C37,$D37,"M"))))</f>
        <v/>
      </c>
      <c r="H37" s="10" t="str">
        <f aca="false">IF($C37="","",IF(DATEDIF($C37,$D37,"Y")&gt;=1,기준표!$B$8,0))</f>
        <v/>
      </c>
      <c r="I37" s="10" t="str">
        <f aca="false">IF($C37="","",IF(DATEDIF($C37,$D37,"Y")&gt;=3,INT((DATEDIF($C37,$D37,"Y")-1)/2),0))</f>
        <v/>
      </c>
      <c r="J37" s="10" t="str">
        <f aca="false">IF($C37="","",IF(DATEDIF($C37,$D37,"Y")&gt;=1,MIN(기준표!$B$9,$H37+$I37),$G37))</f>
        <v/>
      </c>
      <c r="K37" s="6"/>
      <c r="L37" s="10" t="str">
        <f aca="false">IF($C37="","",$J37-$K37)</f>
        <v/>
      </c>
      <c r="M37" s="11"/>
    </row>
    <row r="38" customFormat="false" ht="15" hidden="false" customHeight="false" outlineLevel="0" collapsed="false">
      <c r="A38" s="6"/>
      <c r="B38" s="6"/>
      <c r="C38" s="5"/>
      <c r="D38" s="17" t="str">
        <f aca="false">IF($C38="","",기준표!$B$5)</f>
        <v/>
      </c>
      <c r="E38" s="10" t="str">
        <f aca="false">IF($C38="","",$D38-$C38+1)</f>
        <v/>
      </c>
      <c r="F38" s="10" t="str">
        <f aca="false">IF($C38="","",DATEDIF($C38,$D38,"Y"))</f>
        <v/>
      </c>
      <c r="G38" s="10" t="str">
        <f aca="false">IF($C38="","",IF(DATEDIF($C38,$D38,"Y")&gt;=1,기준표!$B$7,MIN(기준표!$B$7,DATEDIF($C38,$D38,"M"))))</f>
        <v/>
      </c>
      <c r="H38" s="10" t="str">
        <f aca="false">IF($C38="","",IF(DATEDIF($C38,$D38,"Y")&gt;=1,기준표!$B$8,0))</f>
        <v/>
      </c>
      <c r="I38" s="10" t="str">
        <f aca="false">IF($C38="","",IF(DATEDIF($C38,$D38,"Y")&gt;=3,INT((DATEDIF($C38,$D38,"Y")-1)/2),0))</f>
        <v/>
      </c>
      <c r="J38" s="10" t="str">
        <f aca="false">IF($C38="","",IF(DATEDIF($C38,$D38,"Y")&gt;=1,MIN(기준표!$B$9,$H38+$I38),$G38))</f>
        <v/>
      </c>
      <c r="K38" s="6"/>
      <c r="L38" s="10" t="str">
        <f aca="false">IF($C38="","",$J38-$K38)</f>
        <v/>
      </c>
      <c r="M38" s="11"/>
    </row>
    <row r="39" customFormat="false" ht="15" hidden="false" customHeight="false" outlineLevel="0" collapsed="false">
      <c r="A39" s="6"/>
      <c r="B39" s="6"/>
      <c r="C39" s="5"/>
      <c r="D39" s="17" t="str">
        <f aca="false">IF($C39="","",기준표!$B$5)</f>
        <v/>
      </c>
      <c r="E39" s="10" t="str">
        <f aca="false">IF($C39="","",$D39-$C39+1)</f>
        <v/>
      </c>
      <c r="F39" s="10" t="str">
        <f aca="false">IF($C39="","",DATEDIF($C39,$D39,"Y"))</f>
        <v/>
      </c>
      <c r="G39" s="10" t="str">
        <f aca="false">IF($C39="","",IF(DATEDIF($C39,$D39,"Y")&gt;=1,기준표!$B$7,MIN(기준표!$B$7,DATEDIF($C39,$D39,"M"))))</f>
        <v/>
      </c>
      <c r="H39" s="10" t="str">
        <f aca="false">IF($C39="","",IF(DATEDIF($C39,$D39,"Y")&gt;=1,기준표!$B$8,0))</f>
        <v/>
      </c>
      <c r="I39" s="10" t="str">
        <f aca="false">IF($C39="","",IF(DATEDIF($C39,$D39,"Y")&gt;=3,INT((DATEDIF($C39,$D39,"Y")-1)/2),0))</f>
        <v/>
      </c>
      <c r="J39" s="10" t="str">
        <f aca="false">IF($C39="","",IF(DATEDIF($C39,$D39,"Y")&gt;=1,MIN(기준표!$B$9,$H39+$I39),$G39))</f>
        <v/>
      </c>
      <c r="K39" s="6"/>
      <c r="L39" s="10" t="str">
        <f aca="false">IF($C39="","",$J39-$K39)</f>
        <v/>
      </c>
      <c r="M39" s="11"/>
    </row>
    <row r="40" customFormat="false" ht="15" hidden="false" customHeight="false" outlineLevel="0" collapsed="false">
      <c r="A40" s="6"/>
      <c r="B40" s="6"/>
      <c r="C40" s="5"/>
      <c r="D40" s="17" t="str">
        <f aca="false">IF($C40="","",기준표!$B$5)</f>
        <v/>
      </c>
      <c r="E40" s="10" t="str">
        <f aca="false">IF($C40="","",$D40-$C40+1)</f>
        <v/>
      </c>
      <c r="F40" s="10" t="str">
        <f aca="false">IF($C40="","",DATEDIF($C40,$D40,"Y"))</f>
        <v/>
      </c>
      <c r="G40" s="10" t="str">
        <f aca="false">IF($C40="","",IF(DATEDIF($C40,$D40,"Y")&gt;=1,기준표!$B$7,MIN(기준표!$B$7,DATEDIF($C40,$D40,"M"))))</f>
        <v/>
      </c>
      <c r="H40" s="10" t="str">
        <f aca="false">IF($C40="","",IF(DATEDIF($C40,$D40,"Y")&gt;=1,기준표!$B$8,0))</f>
        <v/>
      </c>
      <c r="I40" s="10" t="str">
        <f aca="false">IF($C40="","",IF(DATEDIF($C40,$D40,"Y")&gt;=3,INT((DATEDIF($C40,$D40,"Y")-1)/2),0))</f>
        <v/>
      </c>
      <c r="J40" s="10" t="str">
        <f aca="false">IF($C40="","",IF(DATEDIF($C40,$D40,"Y")&gt;=1,MIN(기준표!$B$9,$H40+$I40),$G40))</f>
        <v/>
      </c>
      <c r="K40" s="6"/>
      <c r="L40" s="10" t="str">
        <f aca="false">IF($C40="","",$J40-$K40)</f>
        <v/>
      </c>
      <c r="M40" s="11"/>
    </row>
    <row r="41" customFormat="false" ht="15" hidden="false" customHeight="false" outlineLevel="0" collapsed="false">
      <c r="A41" s="6"/>
      <c r="B41" s="6"/>
      <c r="C41" s="5"/>
      <c r="D41" s="17" t="str">
        <f aca="false">IF($C41="","",기준표!$B$5)</f>
        <v/>
      </c>
      <c r="E41" s="10" t="str">
        <f aca="false">IF($C41="","",$D41-$C41+1)</f>
        <v/>
      </c>
      <c r="F41" s="10" t="str">
        <f aca="false">IF($C41="","",DATEDIF($C41,$D41,"Y"))</f>
        <v/>
      </c>
      <c r="G41" s="10" t="str">
        <f aca="false">IF($C41="","",IF(DATEDIF($C41,$D41,"Y")&gt;=1,기준표!$B$7,MIN(기준표!$B$7,DATEDIF($C41,$D41,"M"))))</f>
        <v/>
      </c>
      <c r="H41" s="10" t="str">
        <f aca="false">IF($C41="","",IF(DATEDIF($C41,$D41,"Y")&gt;=1,기준표!$B$8,0))</f>
        <v/>
      </c>
      <c r="I41" s="10" t="str">
        <f aca="false">IF($C41="","",IF(DATEDIF($C41,$D41,"Y")&gt;=3,INT((DATEDIF($C41,$D41,"Y")-1)/2),0))</f>
        <v/>
      </c>
      <c r="J41" s="10" t="str">
        <f aca="false">IF($C41="","",IF(DATEDIF($C41,$D41,"Y")&gt;=1,MIN(기준표!$B$9,$H41+$I41),$G41))</f>
        <v/>
      </c>
      <c r="K41" s="6"/>
      <c r="L41" s="10" t="str">
        <f aca="false">IF($C41="","",$J41-$K41)</f>
        <v/>
      </c>
      <c r="M41" s="11"/>
    </row>
    <row r="42" customFormat="false" ht="15" hidden="false" customHeight="false" outlineLevel="0" collapsed="false">
      <c r="A42" s="6"/>
      <c r="B42" s="6"/>
      <c r="C42" s="5"/>
      <c r="D42" s="17" t="str">
        <f aca="false">IF($C42="","",기준표!$B$5)</f>
        <v/>
      </c>
      <c r="E42" s="10" t="str">
        <f aca="false">IF($C42="","",$D42-$C42+1)</f>
        <v/>
      </c>
      <c r="F42" s="10" t="str">
        <f aca="false">IF($C42="","",DATEDIF($C42,$D42,"Y"))</f>
        <v/>
      </c>
      <c r="G42" s="10" t="str">
        <f aca="false">IF($C42="","",IF(DATEDIF($C42,$D42,"Y")&gt;=1,기준표!$B$7,MIN(기준표!$B$7,DATEDIF($C42,$D42,"M"))))</f>
        <v/>
      </c>
      <c r="H42" s="10" t="str">
        <f aca="false">IF($C42="","",IF(DATEDIF($C42,$D42,"Y")&gt;=1,기준표!$B$8,0))</f>
        <v/>
      </c>
      <c r="I42" s="10" t="str">
        <f aca="false">IF($C42="","",IF(DATEDIF($C42,$D42,"Y")&gt;=3,INT((DATEDIF($C42,$D42,"Y")-1)/2),0))</f>
        <v/>
      </c>
      <c r="J42" s="10" t="str">
        <f aca="false">IF($C42="","",IF(DATEDIF($C42,$D42,"Y")&gt;=1,MIN(기준표!$B$9,$H42+$I42),$G42))</f>
        <v/>
      </c>
      <c r="K42" s="6"/>
      <c r="L42" s="10" t="str">
        <f aca="false">IF($C42="","",$J42-$K42)</f>
        <v/>
      </c>
      <c r="M42" s="11"/>
    </row>
    <row r="43" customFormat="false" ht="15" hidden="false" customHeight="false" outlineLevel="0" collapsed="false">
      <c r="A43" s="6"/>
      <c r="B43" s="6"/>
      <c r="C43" s="5"/>
      <c r="D43" s="17" t="str">
        <f aca="false">IF($C43="","",기준표!$B$5)</f>
        <v/>
      </c>
      <c r="E43" s="10" t="str">
        <f aca="false">IF($C43="","",$D43-$C43+1)</f>
        <v/>
      </c>
      <c r="F43" s="10" t="str">
        <f aca="false">IF($C43="","",DATEDIF($C43,$D43,"Y"))</f>
        <v/>
      </c>
      <c r="G43" s="10" t="str">
        <f aca="false">IF($C43="","",IF(DATEDIF($C43,$D43,"Y")&gt;=1,기준표!$B$7,MIN(기준표!$B$7,DATEDIF($C43,$D43,"M"))))</f>
        <v/>
      </c>
      <c r="H43" s="10" t="str">
        <f aca="false">IF($C43="","",IF(DATEDIF($C43,$D43,"Y")&gt;=1,기준표!$B$8,0))</f>
        <v/>
      </c>
      <c r="I43" s="10" t="str">
        <f aca="false">IF($C43="","",IF(DATEDIF($C43,$D43,"Y")&gt;=3,INT((DATEDIF($C43,$D43,"Y")-1)/2),0))</f>
        <v/>
      </c>
      <c r="J43" s="10" t="str">
        <f aca="false">IF($C43="","",IF(DATEDIF($C43,$D43,"Y")&gt;=1,MIN(기준표!$B$9,$H43+$I43),$G43))</f>
        <v/>
      </c>
      <c r="K43" s="6"/>
      <c r="L43" s="10" t="str">
        <f aca="false">IF($C43="","",$J43-$K43)</f>
        <v/>
      </c>
      <c r="M43" s="11"/>
    </row>
    <row r="44" customFormat="false" ht="15" hidden="false" customHeight="false" outlineLevel="0" collapsed="false">
      <c r="A44" s="6"/>
      <c r="B44" s="6"/>
      <c r="C44" s="5"/>
      <c r="D44" s="17" t="str">
        <f aca="false">IF($C44="","",기준표!$B$5)</f>
        <v/>
      </c>
      <c r="E44" s="10" t="str">
        <f aca="false">IF($C44="","",$D44-$C44+1)</f>
        <v/>
      </c>
      <c r="F44" s="10" t="str">
        <f aca="false">IF($C44="","",DATEDIF($C44,$D44,"Y"))</f>
        <v/>
      </c>
      <c r="G44" s="10" t="str">
        <f aca="false">IF($C44="","",IF(DATEDIF($C44,$D44,"Y")&gt;=1,기준표!$B$7,MIN(기준표!$B$7,DATEDIF($C44,$D44,"M"))))</f>
        <v/>
      </c>
      <c r="H44" s="10" t="str">
        <f aca="false">IF($C44="","",IF(DATEDIF($C44,$D44,"Y")&gt;=1,기준표!$B$8,0))</f>
        <v/>
      </c>
      <c r="I44" s="10" t="str">
        <f aca="false">IF($C44="","",IF(DATEDIF($C44,$D44,"Y")&gt;=3,INT((DATEDIF($C44,$D44,"Y")-1)/2),0))</f>
        <v/>
      </c>
      <c r="J44" s="10" t="str">
        <f aca="false">IF($C44="","",IF(DATEDIF($C44,$D44,"Y")&gt;=1,MIN(기준표!$B$9,$H44+$I44),$G44))</f>
        <v/>
      </c>
      <c r="K44" s="6"/>
      <c r="L44" s="10" t="str">
        <f aca="false">IF($C44="","",$J44-$K44)</f>
        <v/>
      </c>
      <c r="M44" s="11"/>
    </row>
    <row r="45" customFormat="false" ht="15" hidden="false" customHeight="false" outlineLevel="0" collapsed="false">
      <c r="A45" s="6"/>
      <c r="B45" s="6"/>
      <c r="C45" s="5"/>
      <c r="D45" s="17" t="str">
        <f aca="false">IF($C45="","",기준표!$B$5)</f>
        <v/>
      </c>
      <c r="E45" s="10" t="str">
        <f aca="false">IF($C45="","",$D45-$C45+1)</f>
        <v/>
      </c>
      <c r="F45" s="10" t="str">
        <f aca="false">IF($C45="","",DATEDIF($C45,$D45,"Y"))</f>
        <v/>
      </c>
      <c r="G45" s="10" t="str">
        <f aca="false">IF($C45="","",IF(DATEDIF($C45,$D45,"Y")&gt;=1,기준표!$B$7,MIN(기준표!$B$7,DATEDIF($C45,$D45,"M"))))</f>
        <v/>
      </c>
      <c r="H45" s="10" t="str">
        <f aca="false">IF($C45="","",IF(DATEDIF($C45,$D45,"Y")&gt;=1,기준표!$B$8,0))</f>
        <v/>
      </c>
      <c r="I45" s="10" t="str">
        <f aca="false">IF($C45="","",IF(DATEDIF($C45,$D45,"Y")&gt;=3,INT((DATEDIF($C45,$D45,"Y")-1)/2),0))</f>
        <v/>
      </c>
      <c r="J45" s="10" t="str">
        <f aca="false">IF($C45="","",IF(DATEDIF($C45,$D45,"Y")&gt;=1,MIN(기준표!$B$9,$H45+$I45),$G45))</f>
        <v/>
      </c>
      <c r="K45" s="6"/>
      <c r="L45" s="10" t="str">
        <f aca="false">IF($C45="","",$J45-$K45)</f>
        <v/>
      </c>
      <c r="M45" s="11"/>
    </row>
    <row r="47" customFormat="false" ht="15" hidden="false" customHeight="false" outlineLevel="0" collapsed="false">
      <c r="A47" s="7" t="s">
        <v>37</v>
      </c>
    </row>
    <row r="48" customFormat="false" ht="15" hidden="false" customHeight="false" outlineLevel="0" collapsed="false">
      <c r="A48" s="2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3"/>
    <col collapsed="false" customWidth="true" hidden="false" outlineLevel="0" max="3" min="3" style="0" width="20"/>
    <col collapsed="false" customWidth="true" hidden="false" outlineLevel="0" max="5" min="4" style="0" width="10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8" min="8" style="0" width="8"/>
    <col collapsed="false" customWidth="true" hidden="false" outlineLevel="0" max="9" min="9" style="0" width="13"/>
    <col collapsed="false" customWidth="true" hidden="false" outlineLevel="0" max="10" min="10" style="0" width="46"/>
  </cols>
  <sheetData>
    <row r="1" customFormat="false" ht="17.35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</row>
    <row r="4" customFormat="false" ht="15" hidden="false" customHeight="false" outlineLevel="0" collapsed="false">
      <c r="A4" s="3" t="s">
        <v>41</v>
      </c>
    </row>
    <row r="5" customFormat="false" ht="15" hidden="false" customHeight="false" outlineLevel="0" collapsed="false">
      <c r="A5" s="4" t="s">
        <v>23</v>
      </c>
      <c r="B5" s="5" t="n">
        <v>45658</v>
      </c>
    </row>
    <row r="6" customFormat="false" ht="15" hidden="false" customHeight="false" outlineLevel="0" collapsed="false">
      <c r="A6" s="4" t="s">
        <v>42</v>
      </c>
      <c r="B6" s="5" t="n">
        <v>46022</v>
      </c>
    </row>
    <row r="7" customFormat="false" ht="15" hidden="false" customHeight="false" outlineLevel="0" collapsed="false">
      <c r="A7" s="4" t="s">
        <v>5</v>
      </c>
      <c r="B7" s="19" t="n">
        <f aca="false">기준표!$B$6</f>
        <v>1</v>
      </c>
    </row>
    <row r="9" customFormat="false" ht="15" hidden="false" customHeight="false" outlineLevel="0" collapsed="false">
      <c r="A9" s="4" t="s">
        <v>43</v>
      </c>
      <c r="B9" s="10" t="n">
        <f aca="false">IF(OR($B$5="",$B$6=""),"",$B$6-$B$5+1)</f>
        <v>365</v>
      </c>
      <c r="C9" s="2" t="s">
        <v>44</v>
      </c>
    </row>
    <row r="10" customFormat="false" ht="15" hidden="false" customHeight="false" outlineLevel="0" collapsed="false">
      <c r="A10" s="4" t="s">
        <v>45</v>
      </c>
      <c r="B10" s="10" t="n">
        <f aca="false">IF($B$5="","",DATEDIF($B$5,$B$6,"Y"))</f>
        <v>0</v>
      </c>
      <c r="C10" s="2" t="s">
        <v>46</v>
      </c>
    </row>
    <row r="11" customFormat="false" ht="15" hidden="false" customHeight="false" outlineLevel="0" collapsed="false">
      <c r="A11" s="8" t="s">
        <v>47</v>
      </c>
      <c r="B11" s="10" t="n">
        <f aca="false">IF($B$5="","",IF(DATEDIF($B$5,$B$6,"Y")&gt;=1,기준표!$B$7,MIN(기준표!$B$7,DATEDIF($B$5,$B$6,"M"))))</f>
        <v>11</v>
      </c>
      <c r="C11" s="2" t="s">
        <v>44</v>
      </c>
    </row>
    <row r="12" customFormat="false" ht="15" hidden="false" customHeight="false" outlineLevel="0" collapsed="false">
      <c r="A12" s="4" t="s">
        <v>48</v>
      </c>
      <c r="B12" s="10" t="n">
        <f aca="false">IF($B$5="","",IF(DATEDIF($B$5,$B$6,"Y")&gt;=1,기준표!$B$8,0))</f>
        <v>0</v>
      </c>
      <c r="C12" s="2" t="s">
        <v>44</v>
      </c>
    </row>
    <row r="13" customFormat="false" ht="15" hidden="false" customHeight="false" outlineLevel="0" collapsed="false">
      <c r="A13" s="4" t="s">
        <v>49</v>
      </c>
      <c r="B13" s="10" t="n">
        <f aca="false">IF($B$5="","",IF(DATEDIF($B$5,$B$6,"Y")&gt;=3,INT((DATEDIF($B$5,$B$6,"Y")-1)/2),0))</f>
        <v>0</v>
      </c>
      <c r="C13" s="2" t="s">
        <v>44</v>
      </c>
    </row>
    <row r="14" customFormat="false" ht="15" hidden="false" customHeight="false" outlineLevel="0" collapsed="false">
      <c r="A14" s="4" t="s">
        <v>50</v>
      </c>
      <c r="B14" s="10" t="n">
        <f aca="false">IF($B$5="","",IF(DATEDIF($B$5,$B$6,"Y")&gt;=1,MIN(기준표!$B$9,$B$12+$B$13),$B$11))</f>
        <v>11</v>
      </c>
      <c r="C14" s="2" t="s">
        <v>44</v>
      </c>
    </row>
    <row r="15" customFormat="false" ht="15" hidden="false" customHeight="false" outlineLevel="0" collapsed="false">
      <c r="A15" s="8" t="s">
        <v>51</v>
      </c>
      <c r="B15" s="10" t="str">
        <f aca="false">IF($B$5="","",IF($B$9&gt;=366,"재직 366일 이상 → 15일 발생 (1년미만분 포함 최대 26일)","재직 365일 이하 → 15일 미발생, 11일만"))</f>
        <v>재직 365일 이하 → 15일 미발생, 11일만</v>
      </c>
      <c r="C15" s="2" t="s">
        <v>52</v>
      </c>
    </row>
    <row r="16" customFormat="false" ht="15" hidden="false" customHeight="false" outlineLevel="0" collapsed="false">
      <c r="A16" s="4" t="s">
        <v>53</v>
      </c>
      <c r="B16" s="10" t="n">
        <f aca="false">IF($B$5="","",ROUND(기준표!$B$8*(DATE(YEAR($B$5)+IF(MONTH($B$5)&gt;=$B$7,1,0),$B$7,1)-1-$B$5+1)/365,1))</f>
        <v>15</v>
      </c>
      <c r="C16" s="2" t="s">
        <v>54</v>
      </c>
    </row>
    <row r="19" customFormat="false" ht="15" hidden="false" customHeight="false" outlineLevel="0" collapsed="false">
      <c r="A19" s="3" t="s">
        <v>55</v>
      </c>
    </row>
    <row r="20" customFormat="false" ht="30" hidden="false" customHeight="true" outlineLevel="0" collapsed="false">
      <c r="A20" s="14" t="s">
        <v>56</v>
      </c>
      <c r="B20" s="14" t="s">
        <v>23</v>
      </c>
      <c r="C20" s="14" t="s">
        <v>57</v>
      </c>
      <c r="D20" s="14" t="s">
        <v>24</v>
      </c>
      <c r="E20" s="14" t="s">
        <v>14</v>
      </c>
      <c r="F20" s="15" t="s">
        <v>58</v>
      </c>
      <c r="G20" s="14" t="s">
        <v>26</v>
      </c>
      <c r="H20" s="14" t="s">
        <v>59</v>
      </c>
      <c r="I20" s="14" t="s">
        <v>60</v>
      </c>
      <c r="J20" s="14" t="s">
        <v>61</v>
      </c>
    </row>
    <row r="21" customFormat="false" ht="30" hidden="false" customHeight="true" outlineLevel="0" collapsed="false">
      <c r="A21" s="20" t="s">
        <v>62</v>
      </c>
      <c r="B21" s="5" t="n">
        <v>45726</v>
      </c>
      <c r="C21" s="5" t="n">
        <v>46023</v>
      </c>
      <c r="D21" s="10" t="n">
        <f aca="false">$C21-$B21+1</f>
        <v>298</v>
      </c>
      <c r="E21" s="10" t="n">
        <f aca="false">DATEDIF($B21,$C21,"Y")</f>
        <v>0</v>
      </c>
      <c r="F21" s="10" t="n">
        <f aca="false">IF(DATEDIF($B21,$C21,"Y")&gt;=1,기준표!$B$7,MIN(기준표!$B$7,DATEDIF($B21,$C21,"M")))</f>
        <v>9</v>
      </c>
      <c r="G21" s="10" t="n">
        <f aca="false">IF(DATEDIF($B21,$C21,"Y")&gt;=1,기준표!$B$8,0)</f>
        <v>0</v>
      </c>
      <c r="H21" s="10" t="n">
        <f aca="false">IF(DATEDIF($B21,$C21,"Y")&gt;=3,INT((DATEDIF($B21,$C21,"Y")-1)/2),0)</f>
        <v>0</v>
      </c>
      <c r="I21" s="10" t="n">
        <f aca="false">IF(DATEDIF($B21,$C21,"Y")&gt;=1,MIN(기준표!$B$9,$G21+$H21),$F21)</f>
        <v>9</v>
      </c>
      <c r="J21" s="21" t="s">
        <v>63</v>
      </c>
    </row>
    <row r="22" customFormat="false" ht="30" hidden="false" customHeight="true" outlineLevel="0" collapsed="false">
      <c r="A22" s="20" t="s">
        <v>64</v>
      </c>
      <c r="B22" s="5" t="n">
        <v>45383</v>
      </c>
      <c r="C22" s="5" t="n">
        <v>46113</v>
      </c>
      <c r="D22" s="10" t="n">
        <f aca="false">$C22-$B22+1</f>
        <v>731</v>
      </c>
      <c r="E22" s="10" t="n">
        <f aca="false">DATEDIF($B22,$C22,"Y")</f>
        <v>2</v>
      </c>
      <c r="F22" s="10" t="n">
        <f aca="false">IF(DATEDIF($B22,$C22,"Y")&gt;=1,기준표!$B$7,MIN(기준표!$B$7,DATEDIF($B22,$C22,"M")))</f>
        <v>11</v>
      </c>
      <c r="G22" s="10" t="n">
        <f aca="false">IF(DATEDIF($B22,$C22,"Y")&gt;=1,기준표!$B$8,0)</f>
        <v>15</v>
      </c>
      <c r="H22" s="10" t="n">
        <f aca="false">IF(DATEDIF($B22,$C22,"Y")&gt;=3,INT((DATEDIF($B22,$C22,"Y")-1)/2),0)</f>
        <v>0</v>
      </c>
      <c r="I22" s="10" t="n">
        <f aca="false">IF(DATEDIF($B22,$C22,"Y")&gt;=1,MIN(기준표!$B$9,$G22+$H22),$F22)</f>
        <v>15</v>
      </c>
      <c r="J22" s="22" t="s">
        <v>65</v>
      </c>
    </row>
    <row r="23" customFormat="false" ht="30" hidden="false" customHeight="true" outlineLevel="0" collapsed="false">
      <c r="A23" s="20" t="s">
        <v>66</v>
      </c>
      <c r="B23" s="5" t="n">
        <v>45658</v>
      </c>
      <c r="C23" s="5" t="n">
        <v>46022</v>
      </c>
      <c r="D23" s="10" t="n">
        <f aca="false">$C23-$B23+1</f>
        <v>365</v>
      </c>
      <c r="E23" s="10" t="n">
        <f aca="false">DATEDIF($B23,$C23,"Y")</f>
        <v>0</v>
      </c>
      <c r="F23" s="10" t="n">
        <f aca="false">IF(DATEDIF($B23,$C23,"Y")&gt;=1,기준표!$B$7,MIN(기준표!$B$7,DATEDIF($B23,$C23,"M")))</f>
        <v>11</v>
      </c>
      <c r="G23" s="10" t="n">
        <f aca="false">IF(DATEDIF($B23,$C23,"Y")&gt;=1,기준표!$B$8,0)</f>
        <v>0</v>
      </c>
      <c r="H23" s="10" t="n">
        <f aca="false">IF(DATEDIF($B23,$C23,"Y")&gt;=3,INT((DATEDIF($B23,$C23,"Y")-1)/2),0)</f>
        <v>0</v>
      </c>
      <c r="I23" s="10" t="n">
        <f aca="false">IF(DATEDIF($B23,$C23,"Y")&gt;=1,MIN(기준표!$B$9,$G23+$H23),$F23)</f>
        <v>11</v>
      </c>
      <c r="J23" s="22" t="s">
        <v>67</v>
      </c>
    </row>
    <row r="24" customFormat="false" ht="30" hidden="false" customHeight="true" outlineLevel="0" collapsed="false">
      <c r="A24" s="20" t="s">
        <v>68</v>
      </c>
      <c r="B24" s="5" t="n">
        <v>45658</v>
      </c>
      <c r="C24" s="5" t="n">
        <v>46023</v>
      </c>
      <c r="D24" s="10" t="n">
        <f aca="false">$C24-$B24+1</f>
        <v>366</v>
      </c>
      <c r="E24" s="10" t="n">
        <f aca="false">DATEDIF($B24,$C24,"Y")</f>
        <v>1</v>
      </c>
      <c r="F24" s="10" t="n">
        <f aca="false">IF(DATEDIF($B24,$C24,"Y")&gt;=1,기준표!$B$7,MIN(기준표!$B$7,DATEDIF($B24,$C24,"M")))</f>
        <v>11</v>
      </c>
      <c r="G24" s="10" t="n">
        <f aca="false">IF(DATEDIF($B24,$C24,"Y")&gt;=1,기준표!$B$8,0)</f>
        <v>15</v>
      </c>
      <c r="H24" s="10" t="n">
        <f aca="false">IF(DATEDIF($B24,$C24,"Y")&gt;=3,INT((DATEDIF($B24,$C24,"Y")-1)/2),0)</f>
        <v>0</v>
      </c>
      <c r="I24" s="10" t="n">
        <f aca="false">IF(DATEDIF($B24,$C24,"Y")&gt;=1,MIN(기준표!$B$9,$G24+$H24),$F24)</f>
        <v>15</v>
      </c>
      <c r="J24" s="21" t="s">
        <v>69</v>
      </c>
    </row>
    <row r="25" customFormat="false" ht="30" hidden="false" customHeight="true" outlineLevel="0" collapsed="false">
      <c r="A25" s="20" t="s">
        <v>70</v>
      </c>
      <c r="B25" s="5" t="n">
        <v>43997</v>
      </c>
      <c r="C25" s="5" t="n">
        <v>46188</v>
      </c>
      <c r="D25" s="10" t="n">
        <f aca="false">$C25-$B25+1</f>
        <v>2192</v>
      </c>
      <c r="E25" s="10" t="n">
        <f aca="false">DATEDIF($B25,$C25,"Y")</f>
        <v>6</v>
      </c>
      <c r="F25" s="10" t="n">
        <f aca="false">IF(DATEDIF($B25,$C25,"Y")&gt;=1,기준표!$B$7,MIN(기준표!$B$7,DATEDIF($B25,$C25,"M")))</f>
        <v>11</v>
      </c>
      <c r="G25" s="10" t="n">
        <f aca="false">IF(DATEDIF($B25,$C25,"Y")&gt;=1,기준표!$B$8,0)</f>
        <v>15</v>
      </c>
      <c r="H25" s="10" t="n">
        <f aca="false">IF(DATEDIF($B25,$C25,"Y")&gt;=3,INT((DATEDIF($B25,$C25,"Y")-1)/2),0)</f>
        <v>2</v>
      </c>
      <c r="I25" s="10" t="n">
        <f aca="false">IF(DATEDIF($B25,$C25,"Y")&gt;=1,MIN(기준표!$B$9,$G25+$H25),$F25)</f>
        <v>17</v>
      </c>
      <c r="J25" s="22" t="s">
        <v>71</v>
      </c>
    </row>
    <row r="26" customFormat="false" ht="30" hidden="false" customHeight="true" outlineLevel="0" collapsed="false">
      <c r="A26" s="20" t="s">
        <v>72</v>
      </c>
      <c r="B26" s="5" t="n">
        <v>45920</v>
      </c>
      <c r="C26" s="5" t="n">
        <v>46023</v>
      </c>
      <c r="D26" s="10" t="n">
        <f aca="false">$C26-$B26+1</f>
        <v>104</v>
      </c>
      <c r="E26" s="10" t="n">
        <f aca="false">DATEDIF($B26,$C26,"Y")</f>
        <v>0</v>
      </c>
      <c r="F26" s="10" t="n">
        <f aca="false">IF(DATEDIF($B26,$C26,"Y")&gt;=1,기준표!$B$7,MIN(기준표!$B$7,DATEDIF($B26,$C26,"M")))</f>
        <v>3</v>
      </c>
      <c r="G26" s="10" t="n">
        <f aca="false">IF(DATEDIF($B26,$C26,"Y")&gt;=1,기준표!$B$8,0)</f>
        <v>0</v>
      </c>
      <c r="H26" s="10" t="n">
        <f aca="false">IF(DATEDIF($B26,$C26,"Y")&gt;=3,INT((DATEDIF($B26,$C26,"Y")-1)/2),0)</f>
        <v>0</v>
      </c>
      <c r="I26" s="10" t="n">
        <f aca="false">IF(DATEDIF($B26,$C26,"Y")&gt;=1,MIN(기준표!$B$9,$G26+$H26),$F26)</f>
        <v>3</v>
      </c>
      <c r="J26" s="21" t="s">
        <v>73</v>
      </c>
    </row>
    <row r="27" customFormat="false" ht="30" hidden="false" customHeight="true" outlineLevel="0" collapsed="false">
      <c r="A27" s="20" t="s">
        <v>74</v>
      </c>
      <c r="B27" s="5" t="n">
        <v>45292</v>
      </c>
      <c r="C27" s="5" t="n">
        <v>46023</v>
      </c>
      <c r="D27" s="10" t="n">
        <f aca="false">$C27-$B27+1</f>
        <v>732</v>
      </c>
      <c r="E27" s="10" t="n">
        <f aca="false">DATEDIF($B27,$C27,"Y")</f>
        <v>2</v>
      </c>
      <c r="F27" s="10" t="n">
        <f aca="false">IF(DATEDIF($B27,$C27,"Y")&gt;=1,기준표!$B$7,MIN(기준표!$B$7,DATEDIF($B27,$C27,"M")))</f>
        <v>11</v>
      </c>
      <c r="G27" s="10" t="n">
        <f aca="false">IF(DATEDIF($B27,$C27,"Y")&gt;=1,기준표!$B$8,0)</f>
        <v>15</v>
      </c>
      <c r="H27" s="10" t="n">
        <f aca="false">IF(DATEDIF($B27,$C27,"Y")&gt;=3,INT((DATEDIF($B27,$C27,"Y")-1)/2),0)</f>
        <v>0</v>
      </c>
      <c r="I27" s="10" t="n">
        <f aca="false">IF(DATEDIF($B27,$C27,"Y")&gt;=1,MIN(기준표!$B$9,$G27+$H27),$F27)</f>
        <v>15</v>
      </c>
      <c r="J27" s="21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0"/>
    <col collapsed="false" customWidth="true" hidden="false" outlineLevel="0" max="3" min="3" style="0" width="26"/>
    <col collapsed="false" customWidth="true" hidden="false" outlineLevel="0" max="5" min="4" style="0" width="16"/>
    <col collapsed="false" customWidth="true" hidden="false" outlineLevel="0" max="6" min="6" style="0" width="40"/>
  </cols>
  <sheetData>
    <row r="1" customFormat="false" ht="21.6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15" hidden="false" customHeight="false" outlineLevel="0" collapsed="false">
      <c r="A4" s="9" t="s">
        <v>78</v>
      </c>
      <c r="B4" s="9" t="s">
        <v>79</v>
      </c>
      <c r="C4" s="9" t="s">
        <v>80</v>
      </c>
      <c r="D4" s="9" t="s">
        <v>81</v>
      </c>
      <c r="E4" s="9" t="s">
        <v>82</v>
      </c>
      <c r="F4" s="9" t="s">
        <v>83</v>
      </c>
    </row>
    <row r="5" customFormat="false" ht="30" hidden="false" customHeight="true" outlineLevel="0" collapsed="false">
      <c r="A5" s="10" t="s">
        <v>84</v>
      </c>
      <c r="B5" s="22" t="s">
        <v>85</v>
      </c>
      <c r="C5" s="23" t="s">
        <v>86</v>
      </c>
      <c r="D5" s="10" t="s">
        <v>87</v>
      </c>
      <c r="E5" s="24" t="s">
        <v>88</v>
      </c>
      <c r="F5" s="22" t="s">
        <v>89</v>
      </c>
    </row>
    <row r="6" customFormat="false" ht="30" hidden="false" customHeight="true" outlineLevel="0" collapsed="false">
      <c r="A6" s="10" t="s">
        <v>90</v>
      </c>
      <c r="B6" s="21" t="s">
        <v>91</v>
      </c>
      <c r="C6" s="23" t="s">
        <v>92</v>
      </c>
      <c r="D6" s="10" t="s">
        <v>87</v>
      </c>
      <c r="E6" s="24" t="s">
        <v>88</v>
      </c>
      <c r="F6" s="22" t="s">
        <v>89</v>
      </c>
    </row>
    <row r="7" customFormat="false" ht="30" hidden="false" customHeight="true" outlineLevel="0" collapsed="false">
      <c r="A7" s="24" t="s">
        <v>93</v>
      </c>
      <c r="B7" s="22" t="s">
        <v>94</v>
      </c>
      <c r="C7" s="23" t="s">
        <v>95</v>
      </c>
      <c r="D7" s="10" t="s">
        <v>96</v>
      </c>
      <c r="E7" s="24" t="s">
        <v>88</v>
      </c>
      <c r="F7" s="22" t="s">
        <v>89</v>
      </c>
    </row>
    <row r="8" customFormat="false" ht="30" hidden="false" customHeight="true" outlineLevel="0" collapsed="false">
      <c r="A8" s="24" t="s">
        <v>97</v>
      </c>
      <c r="B8" s="21" t="s">
        <v>98</v>
      </c>
      <c r="C8" s="23" t="s">
        <v>99</v>
      </c>
      <c r="D8" s="10" t="s">
        <v>100</v>
      </c>
      <c r="E8" s="10" t="s">
        <v>101</v>
      </c>
      <c r="F8" s="22" t="s">
        <v>89</v>
      </c>
    </row>
    <row r="9" customFormat="false" ht="30" hidden="false" customHeight="true" outlineLevel="0" collapsed="false">
      <c r="A9" s="10" t="s">
        <v>102</v>
      </c>
      <c r="B9" s="22" t="s">
        <v>103</v>
      </c>
      <c r="C9" s="23" t="s">
        <v>104</v>
      </c>
      <c r="D9" s="10" t="s">
        <v>105</v>
      </c>
      <c r="E9" s="10" t="s">
        <v>96</v>
      </c>
      <c r="F9" s="21" t="s">
        <v>106</v>
      </c>
    </row>
    <row r="10" customFormat="false" ht="30" hidden="false" customHeight="true" outlineLevel="0" collapsed="false">
      <c r="A10" s="25" t="s">
        <v>107</v>
      </c>
      <c r="B10" s="26" t="s">
        <v>108</v>
      </c>
      <c r="C10" s="27" t="s">
        <v>109</v>
      </c>
      <c r="D10" s="28" t="s">
        <v>110</v>
      </c>
      <c r="E10" s="28" t="s">
        <v>111</v>
      </c>
      <c r="F10" s="26" t="s">
        <v>112</v>
      </c>
    </row>
    <row r="11" customFormat="false" ht="30" hidden="false" customHeight="true" outlineLevel="0" collapsed="false">
      <c r="A11" s="25" t="s">
        <v>113</v>
      </c>
      <c r="B11" s="26" t="s">
        <v>114</v>
      </c>
      <c r="C11" s="27" t="s">
        <v>115</v>
      </c>
      <c r="D11" s="28" t="s">
        <v>110</v>
      </c>
      <c r="E11" s="25" t="s">
        <v>116</v>
      </c>
      <c r="F11" s="26" t="s">
        <v>112</v>
      </c>
    </row>
    <row r="12" customFormat="false" ht="30" hidden="false" customHeight="true" outlineLevel="0" collapsed="false">
      <c r="A12" s="28" t="s">
        <v>117</v>
      </c>
      <c r="B12" s="29" t="s">
        <v>118</v>
      </c>
      <c r="C12" s="27" t="s">
        <v>119</v>
      </c>
      <c r="D12" s="28" t="s">
        <v>110</v>
      </c>
      <c r="E12" s="28" t="s">
        <v>120</v>
      </c>
      <c r="F12" s="26" t="s">
        <v>112</v>
      </c>
    </row>
    <row r="14" customFormat="false" ht="15" hidden="false" customHeight="false" outlineLevel="0" collapsed="false">
      <c r="A14" s="30" t="s">
        <v>121</v>
      </c>
    </row>
    <row r="16" customFormat="false" ht="15" hidden="false" customHeight="false" outlineLevel="0" collapsed="false">
      <c r="A16" s="31" t="s">
        <v>122</v>
      </c>
    </row>
    <row r="17" customFormat="false" ht="15" hidden="false" customHeight="false" outlineLevel="0" collapsed="false">
      <c r="A17" s="32" t="s">
        <v>123</v>
      </c>
    </row>
    <row r="18" customFormat="false" ht="15" hidden="false" customHeight="false" outlineLevel="0" collapsed="false">
      <c r="A18" s="2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2026-08-31T11:31:33Z</dcterms:created>
  <dc:creator>openpyxl</dc:creator>
  <dc:description/>
  <dc:language>en-US</dc:language>
  <cp:lastModifiedBy/>
  <dcterms:modified xsi:type="dcterms:W3CDTF">2026-08-31T11:31:33Z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